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2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'BRPL'!$A$1:$Q$181</definedName>
    <definedName name="_xlnm.Print_Area" localSheetId="1">'BYPL'!$A$1:$Q$169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'NDPL'!$A$1:$Q$162</definedName>
    <definedName name="_xlnm.Print_Area" localSheetId="8">'PRAGATI'!$A$1:$Q$25</definedName>
    <definedName name="_xlnm.Print_Area" localSheetId="5">'ROHTAK ROAD'!$A$1:$Q$45</definedName>
  </definedNames>
  <calcPr fullCalcOnLoad="1"/>
</workbook>
</file>

<file path=xl/sharedStrings.xml><?xml version="1.0" encoding="utf-8"?>
<sst xmlns="http://schemas.openxmlformats.org/spreadsheetml/2006/main" count="1525" uniqueCount="434">
  <si>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</si>
  <si>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</si>
  <si>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</si>
  <si>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</si>
  <si>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</si>
  <si>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</si>
  <si>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</si>
  <si>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</si>
  <si>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</si>
  <si>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</si>
  <si>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</si>
  <si>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</si>
  <si>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</si>
  <si>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</si>
  <si>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</si>
  <si>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</si>
  <si>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</si>
  <si>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</si>
  <si>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</si>
  <si>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</si>
  <si>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</si>
  <si>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</si>
  <si>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</si>
  <si>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</si>
  <si>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</si>
  <si>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</si>
  <si>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</si>
  <si>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</si>
  <si>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</si>
  <si>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</si>
  <si>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</si>
  <si>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</si>
  <si>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</si>
  <si>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</si>
  <si>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</si>
  <si>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</si>
  <si>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</si>
  <si>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</si>
  <si>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</si>
  <si>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</si>
  <si>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</si>
  <si>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</si>
  <si>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</si>
  <si>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</si>
  <si>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</si>
  <si>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</si>
  <si>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</si>
  <si>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</si>
  <si>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</si>
  <si>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</si>
  <si>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</si>
  <si>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</si>
  <si>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</si>
  <si>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</si>
  <si>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</si>
  <si>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</si>
  <si>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</si>
  <si>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</si>
  <si>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</si>
  <si>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</si>
  <si>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</si>
  <si>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</si>
  <si>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</si>
  <si>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</si>
  <si>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</si>
  <si>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</si>
  <si>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</si>
  <si>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</si>
  <si>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</si>
  <si>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</si>
  <si>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</si>
  <si>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</si>
  <si>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</si>
  <si>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</si>
  <si>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</si>
  <si>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</si>
  <si>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</si>
  <si>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</si>
  <si>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</si>
  <si>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</si>
  <si>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</si>
  <si>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</si>
  <si>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</si>
  <si>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</si>
  <si>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</si>
  <si>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</si>
  <si>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</si>
  <si>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</si>
  <si>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</si>
  <si>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</si>
  <si>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</si>
  <si>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</si>
  <si>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</si>
  <si>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</si>
  <si>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</si>
  <si>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</si>
  <si>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</si>
  <si>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</si>
  <si>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</si>
  <si>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</si>
  <si>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</si>
  <si>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</si>
  <si>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</si>
  <si>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</si>
  <si>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</si>
  <si>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</si>
  <si>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</si>
  <si>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</si>
  <si>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</si>
  <si>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</si>
  <si>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</si>
  <si>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</si>
  <si>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</si>
  <si>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</si>
  <si>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</si>
  <si>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</si>
  <si>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</si>
  <si>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</si>
  <si>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</si>
  <si>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</si>
  <si>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</si>
  <si>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</si>
  <si>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</si>
  <si>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</si>
  <si>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</si>
  <si>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</si>
  <si>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</si>
  <si>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</si>
  <si>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</si>
  <si>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</si>
  <si>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</si>
  <si>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</si>
  <si>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</si>
  <si>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</si>
  <si>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</si>
  <si>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</si>
  <si>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</si>
  <si>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</si>
  <si>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</si>
  <si>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</si>
  <si>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</si>
  <si>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</si>
  <si>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</si>
  <si>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</si>
  <si>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</si>
  <si>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</si>
  <si>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</si>
  <si>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</si>
  <si>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</si>
  <si>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</si>
  <si>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</si>
  <si>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</si>
  <si>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</si>
  <si>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</si>
  <si>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</si>
  <si>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</si>
  <si>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</si>
  <si>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</si>
  <si>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</si>
  <si>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</si>
  <si>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</si>
  <si>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</si>
  <si>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</si>
  <si>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</si>
  <si>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</si>
  <si>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</si>
  <si>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</si>
  <si>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</si>
  <si>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</si>
  <si>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</si>
  <si>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</si>
  <si>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</si>
  <si>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</si>
  <si>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</si>
  <si>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</si>
  <si>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</si>
  <si>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</si>
  <si>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</si>
  <si>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</si>
  <si>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</si>
  <si>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</si>
  <si>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</si>
  <si>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</si>
  <si>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</si>
  <si>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</si>
  <si>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</si>
  <si>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</si>
  <si>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</si>
  <si>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</si>
  <si>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</si>
  <si>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</si>
  <si>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</si>
  <si>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</si>
  <si>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</si>
  <si>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</si>
  <si>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</si>
  <si>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</si>
  <si>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</si>
  <si>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</si>
  <si>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</si>
  <si>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</si>
  <si>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</si>
  <si>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</si>
  <si>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</si>
  <si>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</si>
  <si>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</si>
  <si>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</si>
  <si>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</si>
  <si>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</si>
  <si>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</si>
  <si>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</si>
  <si>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</si>
  <si>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</si>
  <si>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</si>
  <si>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</si>
  <si>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</si>
  <si>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</si>
  <si>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</si>
  <si>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</si>
  <si>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</si>
  <si>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</si>
  <si>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</si>
  <si>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</si>
  <si>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</si>
  <si>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</si>
  <si>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</si>
  <si>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</si>
  <si>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</si>
  <si>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</si>
  <si>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</si>
  <si>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</si>
  <si>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</si>
  <si>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</si>
  <si>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</si>
  <si>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</si>
  <si>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</si>
  <si>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</si>
  <si>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</si>
  <si>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</si>
  <si>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</si>
  <si>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</si>
  <si>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</si>
  <si>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</si>
  <si>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</si>
  <si>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</si>
  <si>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</si>
  <si>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</si>
  <si>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</si>
  <si>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</si>
  <si>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</si>
  <si>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</si>
  <si>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</si>
  <si>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</si>
  <si>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</si>
  <si>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</si>
  <si>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</si>
  <si>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</si>
  <si>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</si>
  <si>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</si>
  <si>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</si>
  <si>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</si>
  <si>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</si>
  <si>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</si>
  <si>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</si>
  <si>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</si>
  <si>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</si>
  <si>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</si>
  <si>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</si>
  <si>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</si>
  <si>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</si>
  <si>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</si>
  <si>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</si>
  <si>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</si>
  <si>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</si>
  <si>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</si>
  <si>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</si>
  <si>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</si>
  <si>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</si>
  <si>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</si>
  <si>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</si>
  <si>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</si>
  <si>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</si>
  <si>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</si>
  <si>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</si>
  <si>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</si>
  <si>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</si>
  <si>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</si>
  <si>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</si>
  <si>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</si>
  <si>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</si>
  <si>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</si>
  <si>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</si>
  <si>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</si>
  <si>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</si>
  <si>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</si>
  <si>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</si>
  <si>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</si>
  <si>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</si>
  <si>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</si>
  <si>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</si>
  <si>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</si>
  <si>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</si>
  <si>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</si>
  <si>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</si>
  <si>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</si>
  <si>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</si>
  <si>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</si>
  <si>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</si>
  <si>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</si>
  <si>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</si>
  <si>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</si>
  <si>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</si>
  <si>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</si>
  <si>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</si>
  <si>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</si>
  <si>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</si>
  <si>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</si>
  <si>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</si>
  <si>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</si>
  <si>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</si>
  <si>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</si>
  <si>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</si>
  <si>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</si>
  <si>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</si>
  <si>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</si>
  <si>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</si>
  <si>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</si>
  <si>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</si>
  <si>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</si>
  <si>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</si>
  <si>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</si>
  <si>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</si>
  <si>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</si>
  <si>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</si>
  <si>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</si>
  <si>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</si>
  <si>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</si>
  <si>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</si>
  <si>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</si>
  <si>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</si>
  <si>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</si>
  <si>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</si>
  <si>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</si>
  <si>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</si>
  <si>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</si>
  <si>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</si>
  <si>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</si>
  <si>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</si>
  <si>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</si>
  <si>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</si>
  <si>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</si>
  <si>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</si>
  <si>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</si>
  <si>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</si>
  <si>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</si>
  <si>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</si>
  <si>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</si>
  <si>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</si>
  <si>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</si>
  <si>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</si>
  <si>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</si>
  <si>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</si>
  <si>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</si>
  <si>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</si>
  <si>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</si>
  <si>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</si>
  <si>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</si>
  <si>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</si>
  <si>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</si>
  <si>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</si>
  <si>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</si>
  <si>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</si>
  <si>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</si>
  <si>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</si>
  <si>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</si>
  <si>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</si>
  <si>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</si>
  <si>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</si>
  <si>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</si>
  <si>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</si>
  <si>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</si>
  <si>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</si>
  <si>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</si>
  <si>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</si>
  <si>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</si>
  <si>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</si>
  <si>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</si>
  <si>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</si>
  <si>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</si>
  <si>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</si>
  <si>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</si>
  <si>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</si>
  <si>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</si>
  <si>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</si>
  <si>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</si>
  <si>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</si>
  <si>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</si>
  <si>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</si>
  <si>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</si>
  <si>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</si>
  <si>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</si>
  <si>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</si>
  <si>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</si>
  <si>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</si>
  <si>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</si>
  <si>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</si>
  <si>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</si>
  <si>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</si>
  <si>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</si>
  <si>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</si>
  <si>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</si>
  <si>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</si>
  <si>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</si>
  <si>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</si>
  <si>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</si>
  <si>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</si>
  <si>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</si>
  <si>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</si>
  <si>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</si>
  <si>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</si>
  <si>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</si>
  <si>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FINAL READING 01/12/2014</t>
  </si>
  <si>
    <t>INTIAL READING 01/11/2014</t>
  </si>
  <si>
    <t>NOVEMBER-2014</t>
  </si>
  <si>
    <t xml:space="preserve">                           PERIOD 1st November-2014 TO 30th  November-2014 </t>
  </si>
  <si>
    <t>w.e.f 11/11/2014</t>
  </si>
  <si>
    <t>Assessment</t>
  </si>
  <si>
    <t>w.e.f 20/11/2014</t>
  </si>
  <si>
    <t>w.e.f 28/11/2014</t>
  </si>
  <si>
    <t>w.e.f  28/11/2014</t>
  </si>
  <si>
    <t xml:space="preserve">Assessment for October </t>
  </si>
  <si>
    <t>Note :Sharing taken from wk-33 abt bill 2014-15</t>
  </si>
  <si>
    <t xml:space="preserve">October Assessment Included  </t>
  </si>
  <si>
    <t>October Assessment Included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</si>
</sst>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81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31" xfId="0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49" fillId="0" borderId="0" xfId="0" applyNumberFormat="1" applyFont="1" applyFill="1" applyAlignment="1">
      <alignment horizontal="center"/>
    </xf>
    <xf numFmtId="172" fontId="13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5" xfId="0" applyFont="1" applyBorder="1" applyAlignment="1">
      <alignment/>
    </xf>
    <xf numFmtId="0" fontId="38" fillId="0" borderId="25" xfId="0" applyFont="1" applyBorder="1" applyAlignment="1">
      <alignment/>
    </xf>
    <xf numFmtId="170" fontId="46" fillId="0" borderId="25" xfId="0" applyNumberFormat="1" applyFont="1" applyBorder="1" applyAlignment="1">
      <alignment horizontal="center" shrinkToFit="1"/>
    </xf>
    <xf numFmtId="0" fontId="0" fillId="0" borderId="25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13" fillId="0" borderId="31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0" fontId="20" fillId="0" borderId="31" xfId="0" applyFont="1" applyBorder="1" applyAlignment="1">
      <alignment/>
    </xf>
    <xf numFmtId="0" fontId="4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16" fillId="0" borderId="31" xfId="0" applyFont="1" applyBorder="1" applyAlignment="1">
      <alignment vertical="center"/>
    </xf>
    <xf numFmtId="0" fontId="20" fillId="0" borderId="18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1" fontId="49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0" xfId="0" applyFill="1" applyAlignment="1">
      <alignment/>
    </xf>
    <xf numFmtId="0" fontId="49" fillId="33" borderId="11" xfId="0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31" xfId="0" applyFont="1" applyFill="1" applyBorder="1" applyAlignment="1">
      <alignment/>
    </xf>
    <xf numFmtId="2" fontId="0" fillId="33" borderId="0" xfId="0" applyNumberFormat="1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2" fontId="19" fillId="33" borderId="0" xfId="0" applyNumberFormat="1" applyFont="1" applyFill="1" applyBorder="1" applyAlignment="1">
      <alignment/>
    </xf>
    <xf numFmtId="1" fontId="19" fillId="33" borderId="0" xfId="0" applyNumberFormat="1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0" fillId="0" borderId="31" xfId="0" applyFont="1" applyFill="1" applyBorder="1" applyAlignment="1">
      <alignment/>
    </xf>
    <xf numFmtId="2" fontId="19" fillId="0" borderId="0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179" fontId="45" fillId="0" borderId="0" xfId="0" applyNumberFormat="1" applyFont="1" applyFill="1" applyBorder="1" applyAlignment="1">
      <alignment horizontal="center" vertical="center"/>
    </xf>
    <xf numFmtId="171" fontId="45" fillId="0" borderId="15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left" wrapText="1"/>
    </xf>
    <xf numFmtId="0" fontId="103" fillId="0" borderId="11" xfId="0" applyFont="1" applyFill="1" applyBorder="1" applyAlignment="1">
      <alignment horizontal="center"/>
    </xf>
    <xf numFmtId="0" fontId="103" fillId="0" borderId="0" xfId="0" applyFont="1" applyFill="1" applyBorder="1" applyAlignment="1">
      <alignment/>
    </xf>
    <xf numFmtId="0" fontId="103" fillId="0" borderId="0" xfId="0" applyFont="1" applyFill="1" applyBorder="1" applyAlignment="1">
      <alignment horizontal="center"/>
    </xf>
    <xf numFmtId="2" fontId="103" fillId="0" borderId="0" xfId="0" applyNumberFormat="1" applyFont="1" applyFill="1" applyBorder="1" applyAlignment="1">
      <alignment horizontal="center"/>
    </xf>
    <xf numFmtId="0" fontId="103" fillId="0" borderId="15" xfId="0" applyFont="1" applyFill="1" applyBorder="1" applyAlignment="1">
      <alignment horizontal="center"/>
    </xf>
    <xf numFmtId="0" fontId="104" fillId="0" borderId="11" xfId="0" applyFont="1" applyFill="1" applyBorder="1" applyAlignment="1">
      <alignment horizontal="center"/>
    </xf>
    <xf numFmtId="0" fontId="103" fillId="0" borderId="0" xfId="0" applyFont="1" applyFill="1" applyBorder="1" applyAlignment="1">
      <alignment horizontal="center" vertical="center"/>
    </xf>
    <xf numFmtId="0" fontId="103" fillId="0" borderId="15" xfId="0" applyFont="1" applyFill="1" applyBorder="1" applyAlignment="1">
      <alignment horizontal="center" vertical="center"/>
    </xf>
    <xf numFmtId="0" fontId="103" fillId="0" borderId="31" xfId="0" applyFont="1" applyFill="1" applyBorder="1" applyAlignment="1">
      <alignment/>
    </xf>
    <xf numFmtId="0" fontId="103" fillId="0" borderId="0" xfId="0" applyFont="1" applyFill="1" applyAlignment="1">
      <alignment/>
    </xf>
    <xf numFmtId="2" fontId="19" fillId="0" borderId="0" xfId="0" applyNumberFormat="1" applyFont="1" applyFill="1" applyAlignment="1">
      <alignment horizontal="left"/>
    </xf>
    <xf numFmtId="1" fontId="45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31" xfId="0" applyFont="1" applyFill="1" applyBorder="1" applyAlignment="1">
      <alignment horizontal="center" wrapText="1"/>
    </xf>
    <xf numFmtId="0" fontId="0" fillId="0" borderId="31" xfId="0" applyFill="1" applyBorder="1" applyAlignment="1">
      <alignment wrapText="1"/>
    </xf>
    <xf numFmtId="0" fontId="24" fillId="0" borderId="31" xfId="0" applyFont="1" applyFill="1" applyBorder="1" applyAlignment="1">
      <alignment wrapText="1"/>
    </xf>
    <xf numFmtId="0" fontId="19" fillId="0" borderId="31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shrinkToFit="1"/>
    </xf>
    <xf numFmtId="0" fontId="16" fillId="0" borderId="31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2"/>
  <sheetViews>
    <sheetView view="pageBreakPreview" zoomScale="60" workbookViewId="0" topLeftCell="B63">
      <selection activeCell="H93" sqref="H93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9.28125" style="0" customWidth="1"/>
    <col min="5" max="5" width="17.140625" style="0" customWidth="1"/>
    <col min="6" max="6" width="10.8515625" style="0" customWidth="1"/>
    <col min="7" max="7" width="13.8515625" style="0" customWidth="1"/>
    <col min="8" max="8" width="14.140625" style="0" customWidth="1"/>
    <col min="9" max="9" width="10.57421875" style="0" customWidth="1"/>
    <col min="10" max="10" width="10.8515625" style="0" customWidth="1"/>
    <col min="11" max="11" width="15.421875" style="0" customWidth="1"/>
    <col min="12" max="13" width="12.140625" style="0" customWidth="1"/>
    <col min="14" max="14" width="8.7109375" style="0" customWidth="1"/>
    <col min="15" max="15" width="12.8515625" style="0" customWidth="1"/>
    <col min="16" max="16" width="12.7109375" style="0" customWidth="1"/>
    <col min="17" max="17" width="26.8515625" style="0" customWidth="1"/>
  </cols>
  <sheetData>
    <row r="1" spans="1:17" ht="26.25">
      <c r="A1" s="1" t="s">
        <v>244</v>
      </c>
      <c r="Q1" s="741" t="s">
        <v>423</v>
      </c>
    </row>
    <row r="2" spans="1:11" ht="15">
      <c r="A2" s="17" t="s">
        <v>245</v>
      </c>
      <c r="K2" s="98"/>
    </row>
    <row r="3" spans="1:8" ht="23.25">
      <c r="A3" s="222" t="s">
        <v>0</v>
      </c>
      <c r="H3" s="4"/>
    </row>
    <row r="4" spans="1:16" ht="24" thickBot="1">
      <c r="A4" s="222" t="s">
        <v>246</v>
      </c>
      <c r="G4" s="19"/>
      <c r="H4" s="19"/>
      <c r="I4" s="98" t="s">
        <v>406</v>
      </c>
      <c r="J4" s="19"/>
      <c r="K4" s="19"/>
      <c r="L4" s="19"/>
      <c r="M4" s="19"/>
      <c r="N4" s="98" t="s">
        <v>407</v>
      </c>
      <c r="O4" s="19"/>
      <c r="P4" s="19"/>
    </row>
    <row r="5" spans="1:17" s="5" customFormat="1" ht="58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">
        <v>421</v>
      </c>
      <c r="H5" s="39" t="s">
        <v>422</v>
      </c>
      <c r="I5" s="39" t="s">
        <v>4</v>
      </c>
      <c r="J5" s="39" t="s">
        <v>5</v>
      </c>
      <c r="K5" s="40" t="s">
        <v>6</v>
      </c>
      <c r="L5" s="41" t="str">
        <f>G5</f>
        <v>FINAL READING 01/12/2014</v>
      </c>
      <c r="M5" s="39" t="str">
        <f>H5</f>
        <v>INTIAL READING 01/11/2014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spans="1:12" ht="6.75" customHeight="1" thickTop="1">
      <c r="A6" s="8"/>
      <c r="B6" s="9"/>
      <c r="C6" s="8"/>
      <c r="D6" s="8"/>
      <c r="E6" s="8"/>
      <c r="F6" s="8"/>
      <c r="L6" s="25"/>
    </row>
    <row r="7" spans="1:17" ht="15.75" customHeight="1">
      <c r="A7" s="348"/>
      <c r="B7" s="454" t="s">
        <v>14</v>
      </c>
      <c r="C7" s="433"/>
      <c r="D7" s="461"/>
      <c r="E7" s="461"/>
      <c r="F7" s="433"/>
      <c r="G7" s="439"/>
      <c r="H7" s="21"/>
      <c r="I7" s="21"/>
      <c r="J7" s="21"/>
      <c r="K7" s="239"/>
      <c r="L7" s="439"/>
      <c r="M7" s="21"/>
      <c r="N7" s="21"/>
      <c r="O7" s="21"/>
      <c r="P7" s="238"/>
      <c r="Q7" s="180"/>
    </row>
    <row r="8" spans="1:17" s="719" customFormat="1" ht="18.75" customHeight="1">
      <c r="A8" s="348">
        <v>1</v>
      </c>
      <c r="B8" s="453" t="s">
        <v>15</v>
      </c>
      <c r="C8" s="433">
        <v>4864925</v>
      </c>
      <c r="D8" s="460" t="s">
        <v>12</v>
      </c>
      <c r="E8" s="423" t="s">
        <v>354</v>
      </c>
      <c r="F8" s="433">
        <v>-1000</v>
      </c>
      <c r="G8" s="442">
        <v>988315</v>
      </c>
      <c r="H8" s="349">
        <v>989645</v>
      </c>
      <c r="I8" s="443">
        <f>G8-H8</f>
        <v>-1330</v>
      </c>
      <c r="J8" s="443">
        <f aca="true" t="shared" si="0" ref="J8:J61">$F8*I8</f>
        <v>1330000</v>
      </c>
      <c r="K8" s="450">
        <f aca="true" t="shared" si="1" ref="K8:K61">J8/1000000</f>
        <v>1.33</v>
      </c>
      <c r="L8" s="442">
        <v>995942</v>
      </c>
      <c r="M8" s="349">
        <v>995963</v>
      </c>
      <c r="N8" s="443">
        <f>L8-M8</f>
        <v>-21</v>
      </c>
      <c r="O8" s="443">
        <f aca="true" t="shared" si="2" ref="O8:O61">$F8*N8</f>
        <v>21000</v>
      </c>
      <c r="P8" s="450">
        <f aca="true" t="shared" si="3" ref="P8:P61">O8/1000000</f>
        <v>0.021</v>
      </c>
      <c r="Q8" s="783"/>
    </row>
    <row r="9" spans="1:17" s="719" customFormat="1" ht="16.5">
      <c r="A9" s="348">
        <v>2</v>
      </c>
      <c r="B9" s="453" t="s">
        <v>388</v>
      </c>
      <c r="C9" s="433">
        <v>5128432</v>
      </c>
      <c r="D9" s="460" t="s">
        <v>12</v>
      </c>
      <c r="E9" s="423" t="s">
        <v>354</v>
      </c>
      <c r="F9" s="433">
        <v>-1000</v>
      </c>
      <c r="G9" s="442">
        <v>992787</v>
      </c>
      <c r="H9" s="349">
        <v>993292</v>
      </c>
      <c r="I9" s="443">
        <f>G9-H9</f>
        <v>-505</v>
      </c>
      <c r="J9" s="443">
        <f t="shared" si="0"/>
        <v>505000</v>
      </c>
      <c r="K9" s="450">
        <f t="shared" si="1"/>
        <v>0.505</v>
      </c>
      <c r="L9" s="442">
        <v>996316</v>
      </c>
      <c r="M9" s="349">
        <v>996316</v>
      </c>
      <c r="N9" s="443">
        <f>L9-M9</f>
        <v>0</v>
      </c>
      <c r="O9" s="443">
        <f t="shared" si="2"/>
        <v>0</v>
      </c>
      <c r="P9" s="450">
        <f t="shared" si="3"/>
        <v>0</v>
      </c>
      <c r="Q9" s="748"/>
    </row>
    <row r="10" spans="1:17" s="719" customFormat="1" ht="15.75" customHeight="1">
      <c r="A10" s="348">
        <v>3</v>
      </c>
      <c r="B10" s="453" t="s">
        <v>17</v>
      </c>
      <c r="C10" s="433">
        <v>4864905</v>
      </c>
      <c r="D10" s="460" t="s">
        <v>12</v>
      </c>
      <c r="E10" s="423" t="s">
        <v>354</v>
      </c>
      <c r="F10" s="433">
        <v>-1000</v>
      </c>
      <c r="G10" s="442">
        <v>1028</v>
      </c>
      <c r="H10" s="349">
        <v>3238</v>
      </c>
      <c r="I10" s="443">
        <f>G10-H10</f>
        <v>-2210</v>
      </c>
      <c r="J10" s="443">
        <f t="shared" si="0"/>
        <v>2210000</v>
      </c>
      <c r="K10" s="450">
        <f t="shared" si="1"/>
        <v>2.21</v>
      </c>
      <c r="L10" s="442">
        <v>996169</v>
      </c>
      <c r="M10" s="349">
        <v>996169</v>
      </c>
      <c r="N10" s="443">
        <f>L10-M10</f>
        <v>0</v>
      </c>
      <c r="O10" s="443">
        <f t="shared" si="2"/>
        <v>0</v>
      </c>
      <c r="P10" s="450">
        <f t="shared" si="3"/>
        <v>0</v>
      </c>
      <c r="Q10" s="728"/>
    </row>
    <row r="11" spans="1:17" ht="15.75" customHeight="1">
      <c r="A11" s="348"/>
      <c r="B11" s="454" t="s">
        <v>18</v>
      </c>
      <c r="C11" s="433"/>
      <c r="D11" s="461"/>
      <c r="E11" s="461"/>
      <c r="F11" s="433"/>
      <c r="G11" s="439"/>
      <c r="H11" s="440"/>
      <c r="I11" s="440"/>
      <c r="J11" s="440"/>
      <c r="K11" s="441"/>
      <c r="L11" s="439"/>
      <c r="M11" s="440"/>
      <c r="N11" s="440"/>
      <c r="O11" s="440"/>
      <c r="P11" s="441"/>
      <c r="Q11" s="180"/>
    </row>
    <row r="12" spans="1:17" s="719" customFormat="1" ht="15.75" customHeight="1">
      <c r="A12" s="348">
        <v>4</v>
      </c>
      <c r="B12" s="453" t="s">
        <v>15</v>
      </c>
      <c r="C12" s="433">
        <v>4864912</v>
      </c>
      <c r="D12" s="460" t="s">
        <v>12</v>
      </c>
      <c r="E12" s="423" t="s">
        <v>354</v>
      </c>
      <c r="F12" s="433">
        <v>-1000</v>
      </c>
      <c r="G12" s="442">
        <v>974026</v>
      </c>
      <c r="H12" s="443">
        <v>974253</v>
      </c>
      <c r="I12" s="443">
        <f>G12-H12</f>
        <v>-227</v>
      </c>
      <c r="J12" s="443">
        <f t="shared" si="0"/>
        <v>227000</v>
      </c>
      <c r="K12" s="450">
        <f t="shared" si="1"/>
        <v>0.227</v>
      </c>
      <c r="L12" s="442">
        <v>972077</v>
      </c>
      <c r="M12" s="443">
        <v>972077</v>
      </c>
      <c r="N12" s="443">
        <f>L12-M12</f>
        <v>0</v>
      </c>
      <c r="O12" s="443">
        <f t="shared" si="2"/>
        <v>0</v>
      </c>
      <c r="P12" s="450">
        <f t="shared" si="3"/>
        <v>0</v>
      </c>
      <c r="Q12" s="728"/>
    </row>
    <row r="13" spans="1:17" s="719" customFormat="1" ht="15.75" customHeight="1">
      <c r="A13" s="348">
        <v>5</v>
      </c>
      <c r="B13" s="453" t="s">
        <v>16</v>
      </c>
      <c r="C13" s="433">
        <v>4864913</v>
      </c>
      <c r="D13" s="460" t="s">
        <v>12</v>
      </c>
      <c r="E13" s="423" t="s">
        <v>354</v>
      </c>
      <c r="F13" s="433">
        <v>-1000</v>
      </c>
      <c r="G13" s="442">
        <v>916840</v>
      </c>
      <c r="H13" s="443">
        <v>917053</v>
      </c>
      <c r="I13" s="443">
        <f>G13-H13</f>
        <v>-213</v>
      </c>
      <c r="J13" s="443">
        <f t="shared" si="0"/>
        <v>213000</v>
      </c>
      <c r="K13" s="450">
        <f t="shared" si="1"/>
        <v>0.213</v>
      </c>
      <c r="L13" s="442">
        <v>933744</v>
      </c>
      <c r="M13" s="443">
        <v>933750</v>
      </c>
      <c r="N13" s="443">
        <f>L13-M13</f>
        <v>-6</v>
      </c>
      <c r="O13" s="443">
        <f t="shared" si="2"/>
        <v>6000</v>
      </c>
      <c r="P13" s="450">
        <f t="shared" si="3"/>
        <v>0.006</v>
      </c>
      <c r="Q13" s="728"/>
    </row>
    <row r="14" spans="1:17" ht="15.75" customHeight="1">
      <c r="A14" s="348"/>
      <c r="B14" s="454" t="s">
        <v>21</v>
      </c>
      <c r="C14" s="433"/>
      <c r="D14" s="461"/>
      <c r="E14" s="423"/>
      <c r="F14" s="433"/>
      <c r="G14" s="439"/>
      <c r="H14" s="440"/>
      <c r="I14" s="440"/>
      <c r="J14" s="440"/>
      <c r="K14" s="441"/>
      <c r="L14" s="439"/>
      <c r="M14" s="440"/>
      <c r="N14" s="440"/>
      <c r="O14" s="440"/>
      <c r="P14" s="441"/>
      <c r="Q14" s="180"/>
    </row>
    <row r="15" spans="1:17" s="719" customFormat="1" ht="15.75" customHeight="1">
      <c r="A15" s="348">
        <v>6</v>
      </c>
      <c r="B15" s="453" t="s">
        <v>15</v>
      </c>
      <c r="C15" s="433">
        <v>4864982</v>
      </c>
      <c r="D15" s="460" t="s">
        <v>12</v>
      </c>
      <c r="E15" s="423" t="s">
        <v>354</v>
      </c>
      <c r="F15" s="433">
        <v>-1000</v>
      </c>
      <c r="G15" s="442">
        <v>23405</v>
      </c>
      <c r="H15" s="349">
        <v>23028</v>
      </c>
      <c r="I15" s="443">
        <f>G15-H15</f>
        <v>377</v>
      </c>
      <c r="J15" s="443">
        <f t="shared" si="0"/>
        <v>-377000</v>
      </c>
      <c r="K15" s="450">
        <f t="shared" si="1"/>
        <v>-0.377</v>
      </c>
      <c r="L15" s="442">
        <v>17962</v>
      </c>
      <c r="M15" s="349">
        <v>17964</v>
      </c>
      <c r="N15" s="443">
        <f>L15-M15</f>
        <v>-2</v>
      </c>
      <c r="O15" s="443">
        <f t="shared" si="2"/>
        <v>2000</v>
      </c>
      <c r="P15" s="450">
        <f t="shared" si="3"/>
        <v>0.002</v>
      </c>
      <c r="Q15" s="728"/>
    </row>
    <row r="16" spans="1:17" s="719" customFormat="1" ht="15.75" customHeight="1">
      <c r="A16" s="348">
        <v>7</v>
      </c>
      <c r="B16" s="453" t="s">
        <v>16</v>
      </c>
      <c r="C16" s="433">
        <v>4864983</v>
      </c>
      <c r="D16" s="460" t="s">
        <v>12</v>
      </c>
      <c r="E16" s="423" t="s">
        <v>354</v>
      </c>
      <c r="F16" s="433">
        <v>-1000</v>
      </c>
      <c r="G16" s="442">
        <v>10884</v>
      </c>
      <c r="H16" s="349">
        <v>11917</v>
      </c>
      <c r="I16" s="443">
        <f>G16-H16</f>
        <v>-1033</v>
      </c>
      <c r="J16" s="443">
        <f t="shared" si="0"/>
        <v>1033000</v>
      </c>
      <c r="K16" s="450">
        <f t="shared" si="1"/>
        <v>1.033</v>
      </c>
      <c r="L16" s="442">
        <v>11633</v>
      </c>
      <c r="M16" s="349">
        <v>11637</v>
      </c>
      <c r="N16" s="443">
        <f>L16-M16</f>
        <v>-4</v>
      </c>
      <c r="O16" s="443">
        <f t="shared" si="2"/>
        <v>4000</v>
      </c>
      <c r="P16" s="450">
        <f t="shared" si="3"/>
        <v>0.004</v>
      </c>
      <c r="Q16" s="728"/>
    </row>
    <row r="17" spans="1:17" s="719" customFormat="1" ht="20.25" customHeight="1">
      <c r="A17" s="348">
        <v>8</v>
      </c>
      <c r="B17" s="453" t="s">
        <v>22</v>
      </c>
      <c r="C17" s="433">
        <v>4864953</v>
      </c>
      <c r="D17" s="460" t="s">
        <v>12</v>
      </c>
      <c r="E17" s="423" t="s">
        <v>354</v>
      </c>
      <c r="F17" s="433">
        <v>-1250</v>
      </c>
      <c r="G17" s="442">
        <v>13398</v>
      </c>
      <c r="H17" s="349">
        <v>13832</v>
      </c>
      <c r="I17" s="443">
        <f>G17-H17</f>
        <v>-434</v>
      </c>
      <c r="J17" s="443">
        <f t="shared" si="0"/>
        <v>542500</v>
      </c>
      <c r="K17" s="450">
        <f t="shared" si="1"/>
        <v>0.5425</v>
      </c>
      <c r="L17" s="442">
        <v>994574</v>
      </c>
      <c r="M17" s="349">
        <v>994575</v>
      </c>
      <c r="N17" s="443">
        <f>L17-M17</f>
        <v>-1</v>
      </c>
      <c r="O17" s="443">
        <f t="shared" si="2"/>
        <v>1250</v>
      </c>
      <c r="P17" s="450">
        <f t="shared" si="3"/>
        <v>0.00125</v>
      </c>
      <c r="Q17" s="754"/>
    </row>
    <row r="18" spans="1:17" s="719" customFormat="1" ht="15.75" customHeight="1">
      <c r="A18" s="348">
        <v>9</v>
      </c>
      <c r="B18" s="453" t="s">
        <v>23</v>
      </c>
      <c r="C18" s="433">
        <v>4864984</v>
      </c>
      <c r="D18" s="460" t="s">
        <v>12</v>
      </c>
      <c r="E18" s="423" t="s">
        <v>354</v>
      </c>
      <c r="F18" s="433">
        <v>-1000</v>
      </c>
      <c r="G18" s="442">
        <v>4561</v>
      </c>
      <c r="H18" s="349">
        <v>5617</v>
      </c>
      <c r="I18" s="443">
        <f>G18-H18</f>
        <v>-1056</v>
      </c>
      <c r="J18" s="443">
        <f t="shared" si="0"/>
        <v>1056000</v>
      </c>
      <c r="K18" s="450">
        <f t="shared" si="1"/>
        <v>1.056</v>
      </c>
      <c r="L18" s="442">
        <v>983902</v>
      </c>
      <c r="M18" s="349">
        <v>983902</v>
      </c>
      <c r="N18" s="443">
        <f>L18-M18</f>
        <v>0</v>
      </c>
      <c r="O18" s="443">
        <f t="shared" si="2"/>
        <v>0</v>
      </c>
      <c r="P18" s="450">
        <f t="shared" si="3"/>
        <v>0</v>
      </c>
      <c r="Q18" s="728"/>
    </row>
    <row r="19" spans="1:17" s="719" customFormat="1" ht="15.75" customHeight="1">
      <c r="A19" s="348"/>
      <c r="B19" s="453"/>
      <c r="C19" s="433"/>
      <c r="D19" s="460"/>
      <c r="E19" s="423"/>
      <c r="F19" s="433"/>
      <c r="G19" s="442"/>
      <c r="H19" s="349"/>
      <c r="I19" s="443"/>
      <c r="J19" s="443"/>
      <c r="K19" s="443">
        <v>10</v>
      </c>
      <c r="L19" s="442"/>
      <c r="M19" s="349"/>
      <c r="N19" s="443"/>
      <c r="O19" s="443"/>
      <c r="P19" s="450">
        <v>0</v>
      </c>
      <c r="Q19" s="728" t="s">
        <v>430</v>
      </c>
    </row>
    <row r="20" spans="1:17" ht="15.75" customHeight="1">
      <c r="A20" s="348"/>
      <c r="B20" s="454" t="s">
        <v>24</v>
      </c>
      <c r="C20" s="433"/>
      <c r="D20" s="461"/>
      <c r="E20" s="423"/>
      <c r="F20" s="433"/>
      <c r="G20" s="439"/>
      <c r="H20" s="440"/>
      <c r="I20" s="440"/>
      <c r="J20" s="440"/>
      <c r="K20" s="441"/>
      <c r="L20" s="439"/>
      <c r="M20" s="440"/>
      <c r="N20" s="440"/>
      <c r="O20" s="440"/>
      <c r="P20" s="441"/>
      <c r="Q20" s="180"/>
    </row>
    <row r="21" spans="1:17" s="719" customFormat="1" ht="15.75" customHeight="1">
      <c r="A21" s="348">
        <v>10</v>
      </c>
      <c r="B21" s="453" t="s">
        <v>15</v>
      </c>
      <c r="C21" s="433">
        <v>4864939</v>
      </c>
      <c r="D21" s="460" t="s">
        <v>12</v>
      </c>
      <c r="E21" s="423" t="s">
        <v>354</v>
      </c>
      <c r="F21" s="433">
        <v>-1000</v>
      </c>
      <c r="G21" s="442">
        <v>29638</v>
      </c>
      <c r="H21" s="443">
        <v>30337</v>
      </c>
      <c r="I21" s="443">
        <f>G21-H21</f>
        <v>-699</v>
      </c>
      <c r="J21" s="443">
        <f t="shared" si="0"/>
        <v>699000</v>
      </c>
      <c r="K21" s="450">
        <f t="shared" si="1"/>
        <v>0.699</v>
      </c>
      <c r="L21" s="442">
        <v>9032</v>
      </c>
      <c r="M21" s="443">
        <v>9032</v>
      </c>
      <c r="N21" s="443">
        <f>L21-M21</f>
        <v>0</v>
      </c>
      <c r="O21" s="443">
        <f t="shared" si="2"/>
        <v>0</v>
      </c>
      <c r="P21" s="450">
        <f t="shared" si="3"/>
        <v>0</v>
      </c>
      <c r="Q21" s="728"/>
    </row>
    <row r="22" spans="1:17" ht="15.75" customHeight="1">
      <c r="A22" s="348">
        <v>11</v>
      </c>
      <c r="B22" s="453" t="s">
        <v>25</v>
      </c>
      <c r="C22" s="433">
        <v>4864940</v>
      </c>
      <c r="D22" s="460" t="s">
        <v>12</v>
      </c>
      <c r="E22" s="423" t="s">
        <v>354</v>
      </c>
      <c r="F22" s="433">
        <v>-1000</v>
      </c>
      <c r="G22" s="439">
        <v>990467</v>
      </c>
      <c r="H22" s="440">
        <v>991089</v>
      </c>
      <c r="I22" s="440">
        <f>G22-H22</f>
        <v>-622</v>
      </c>
      <c r="J22" s="440">
        <f t="shared" si="0"/>
        <v>622000</v>
      </c>
      <c r="K22" s="441">
        <f t="shared" si="1"/>
        <v>0.622</v>
      </c>
      <c r="L22" s="439">
        <v>3213</v>
      </c>
      <c r="M22" s="440">
        <v>3213</v>
      </c>
      <c r="N22" s="440">
        <f>L22-M22</f>
        <v>0</v>
      </c>
      <c r="O22" s="440">
        <f t="shared" si="2"/>
        <v>0</v>
      </c>
      <c r="P22" s="441">
        <f t="shared" si="3"/>
        <v>0</v>
      </c>
      <c r="Q22" s="180"/>
    </row>
    <row r="23" spans="1:17" ht="16.5">
      <c r="A23" s="348">
        <v>12</v>
      </c>
      <c r="B23" s="453" t="s">
        <v>22</v>
      </c>
      <c r="C23" s="433">
        <v>5128410</v>
      </c>
      <c r="D23" s="460" t="s">
        <v>12</v>
      </c>
      <c r="E23" s="423" t="s">
        <v>354</v>
      </c>
      <c r="F23" s="433">
        <v>-1000</v>
      </c>
      <c r="G23" s="439">
        <v>990078</v>
      </c>
      <c r="H23" s="440">
        <v>990936</v>
      </c>
      <c r="I23" s="440">
        <f>G23-H23</f>
        <v>-858</v>
      </c>
      <c r="J23" s="440">
        <f t="shared" si="0"/>
        <v>858000</v>
      </c>
      <c r="K23" s="441">
        <f t="shared" si="1"/>
        <v>0.858</v>
      </c>
      <c r="L23" s="439">
        <v>998017</v>
      </c>
      <c r="M23" s="440">
        <v>998017</v>
      </c>
      <c r="N23" s="440">
        <f>L23-M23</f>
        <v>0</v>
      </c>
      <c r="O23" s="440">
        <f t="shared" si="2"/>
        <v>0</v>
      </c>
      <c r="P23" s="441">
        <f t="shared" si="3"/>
        <v>0</v>
      </c>
      <c r="Q23" s="605"/>
    </row>
    <row r="24" spans="1:17" ht="18.75" customHeight="1">
      <c r="A24" s="348">
        <v>13</v>
      </c>
      <c r="B24" s="453" t="s">
        <v>26</v>
      </c>
      <c r="C24" s="433">
        <v>4865060</v>
      </c>
      <c r="D24" s="460" t="s">
        <v>12</v>
      </c>
      <c r="E24" s="423" t="s">
        <v>354</v>
      </c>
      <c r="F24" s="433">
        <v>1000</v>
      </c>
      <c r="G24" s="439">
        <v>889064</v>
      </c>
      <c r="H24" s="440">
        <v>893140</v>
      </c>
      <c r="I24" s="440">
        <f>G24-H24</f>
        <v>-4076</v>
      </c>
      <c r="J24" s="440">
        <f t="shared" si="0"/>
        <v>-4076000</v>
      </c>
      <c r="K24" s="441">
        <f t="shared" si="1"/>
        <v>-4.076</v>
      </c>
      <c r="L24" s="439">
        <v>920488</v>
      </c>
      <c r="M24" s="440">
        <v>920488</v>
      </c>
      <c r="N24" s="440">
        <f>L24-M24</f>
        <v>0</v>
      </c>
      <c r="O24" s="440">
        <f t="shared" si="2"/>
        <v>0</v>
      </c>
      <c r="P24" s="441">
        <f t="shared" si="3"/>
        <v>0</v>
      </c>
      <c r="Q24" s="180"/>
    </row>
    <row r="25" spans="1:17" ht="15.75" customHeight="1">
      <c r="A25" s="348"/>
      <c r="B25" s="454" t="s">
        <v>27</v>
      </c>
      <c r="C25" s="433"/>
      <c r="D25" s="461"/>
      <c r="E25" s="423"/>
      <c r="F25" s="433"/>
      <c r="G25" s="439"/>
      <c r="H25" s="440"/>
      <c r="I25" s="440"/>
      <c r="J25" s="440"/>
      <c r="K25" s="441"/>
      <c r="L25" s="439"/>
      <c r="M25" s="440"/>
      <c r="N25" s="440"/>
      <c r="O25" s="440"/>
      <c r="P25" s="441"/>
      <c r="Q25" s="180"/>
    </row>
    <row r="26" spans="1:17" ht="15.75" customHeight="1">
      <c r="A26" s="348">
        <v>14</v>
      </c>
      <c r="B26" s="453" t="s">
        <v>15</v>
      </c>
      <c r="C26" s="433">
        <v>4865034</v>
      </c>
      <c r="D26" s="460" t="s">
        <v>12</v>
      </c>
      <c r="E26" s="423" t="s">
        <v>354</v>
      </c>
      <c r="F26" s="433">
        <v>-1000</v>
      </c>
      <c r="G26" s="439">
        <v>986925</v>
      </c>
      <c r="H26" s="440">
        <v>987271</v>
      </c>
      <c r="I26" s="440">
        <f>G26-H26</f>
        <v>-346</v>
      </c>
      <c r="J26" s="440">
        <f t="shared" si="0"/>
        <v>346000</v>
      </c>
      <c r="K26" s="441">
        <f t="shared" si="1"/>
        <v>0.346</v>
      </c>
      <c r="L26" s="439">
        <v>16836</v>
      </c>
      <c r="M26" s="440">
        <v>16836</v>
      </c>
      <c r="N26" s="440">
        <f>L26-M26</f>
        <v>0</v>
      </c>
      <c r="O26" s="440">
        <f t="shared" si="2"/>
        <v>0</v>
      </c>
      <c r="P26" s="441">
        <f t="shared" si="3"/>
        <v>0</v>
      </c>
      <c r="Q26" s="180"/>
    </row>
    <row r="27" spans="1:17" ht="15.75" customHeight="1">
      <c r="A27" s="348">
        <v>15</v>
      </c>
      <c r="B27" s="453" t="s">
        <v>16</v>
      </c>
      <c r="C27" s="433">
        <v>4865035</v>
      </c>
      <c r="D27" s="460" t="s">
        <v>12</v>
      </c>
      <c r="E27" s="423" t="s">
        <v>354</v>
      </c>
      <c r="F27" s="433">
        <v>-1000</v>
      </c>
      <c r="G27" s="439">
        <v>998664</v>
      </c>
      <c r="H27" s="440">
        <v>998318</v>
      </c>
      <c r="I27" s="440">
        <f>G27-H27</f>
        <v>346</v>
      </c>
      <c r="J27" s="440">
        <f t="shared" si="0"/>
        <v>-346000</v>
      </c>
      <c r="K27" s="441">
        <f t="shared" si="1"/>
        <v>-0.346</v>
      </c>
      <c r="L27" s="439">
        <v>20152</v>
      </c>
      <c r="M27" s="440">
        <v>20152</v>
      </c>
      <c r="N27" s="440">
        <f>L27-M27</f>
        <v>0</v>
      </c>
      <c r="O27" s="440">
        <f t="shared" si="2"/>
        <v>0</v>
      </c>
      <c r="P27" s="441">
        <f t="shared" si="3"/>
        <v>0</v>
      </c>
      <c r="Q27" s="180"/>
    </row>
    <row r="28" spans="1:17" ht="15.75" customHeight="1">
      <c r="A28" s="348">
        <v>16</v>
      </c>
      <c r="B28" s="453" t="s">
        <v>17</v>
      </c>
      <c r="C28" s="433">
        <v>4865052</v>
      </c>
      <c r="D28" s="460" t="s">
        <v>12</v>
      </c>
      <c r="E28" s="423" t="s">
        <v>354</v>
      </c>
      <c r="F28" s="433">
        <v>-1000</v>
      </c>
      <c r="G28" s="439">
        <v>2128</v>
      </c>
      <c r="H28" s="440">
        <v>2337</v>
      </c>
      <c r="I28" s="440">
        <f>G28-H28</f>
        <v>-209</v>
      </c>
      <c r="J28" s="440">
        <f t="shared" si="0"/>
        <v>209000</v>
      </c>
      <c r="K28" s="441">
        <f t="shared" si="1"/>
        <v>0.209</v>
      </c>
      <c r="L28" s="439">
        <v>999980</v>
      </c>
      <c r="M28" s="440">
        <v>999980</v>
      </c>
      <c r="N28" s="440">
        <f>L28-M28</f>
        <v>0</v>
      </c>
      <c r="O28" s="440">
        <f t="shared" si="2"/>
        <v>0</v>
      </c>
      <c r="P28" s="441">
        <f t="shared" si="3"/>
        <v>0</v>
      </c>
      <c r="Q28" s="180"/>
    </row>
    <row r="29" spans="1:17" ht="15.75" customHeight="1">
      <c r="A29" s="348"/>
      <c r="B29" s="454" t="s">
        <v>28</v>
      </c>
      <c r="C29" s="433"/>
      <c r="D29" s="461"/>
      <c r="E29" s="423"/>
      <c r="F29" s="433"/>
      <c r="G29" s="439"/>
      <c r="H29" s="440"/>
      <c r="I29" s="440"/>
      <c r="J29" s="440"/>
      <c r="K29" s="441"/>
      <c r="L29" s="439"/>
      <c r="M29" s="440"/>
      <c r="N29" s="440"/>
      <c r="O29" s="440"/>
      <c r="P29" s="441"/>
      <c r="Q29" s="180"/>
    </row>
    <row r="30" spans="1:17" s="719" customFormat="1" ht="15.75" customHeight="1">
      <c r="A30" s="348">
        <v>17</v>
      </c>
      <c r="B30" s="453" t="s">
        <v>29</v>
      </c>
      <c r="C30" s="433">
        <v>4864800</v>
      </c>
      <c r="D30" s="460" t="s">
        <v>12</v>
      </c>
      <c r="E30" s="423" t="s">
        <v>354</v>
      </c>
      <c r="F30" s="433">
        <v>200</v>
      </c>
      <c r="G30" s="442">
        <v>999914</v>
      </c>
      <c r="H30" s="443">
        <v>999926</v>
      </c>
      <c r="I30" s="443">
        <f aca="true" t="shared" si="4" ref="I30:I35">G30-H30</f>
        <v>-12</v>
      </c>
      <c r="J30" s="443">
        <f t="shared" si="0"/>
        <v>-2400</v>
      </c>
      <c r="K30" s="450">
        <f t="shared" si="1"/>
        <v>-0.0024</v>
      </c>
      <c r="L30" s="442">
        <v>986023</v>
      </c>
      <c r="M30" s="443">
        <v>985921</v>
      </c>
      <c r="N30" s="443">
        <f aca="true" t="shared" si="5" ref="N30:N35">L30-M30</f>
        <v>102</v>
      </c>
      <c r="O30" s="443">
        <f t="shared" si="2"/>
        <v>20400</v>
      </c>
      <c r="P30" s="450">
        <f t="shared" si="3"/>
        <v>0.0204</v>
      </c>
      <c r="Q30" s="732"/>
    </row>
    <row r="31" spans="1:17" s="719" customFormat="1" ht="15.75" customHeight="1">
      <c r="A31" s="348">
        <v>18</v>
      </c>
      <c r="B31" s="453" t="s">
        <v>30</v>
      </c>
      <c r="C31" s="433">
        <v>4864887</v>
      </c>
      <c r="D31" s="460" t="s">
        <v>12</v>
      </c>
      <c r="E31" s="423" t="s">
        <v>354</v>
      </c>
      <c r="F31" s="433">
        <v>1000</v>
      </c>
      <c r="G31" s="442">
        <v>656</v>
      </c>
      <c r="H31" s="443">
        <v>661</v>
      </c>
      <c r="I31" s="443">
        <f t="shared" si="4"/>
        <v>-5</v>
      </c>
      <c r="J31" s="443">
        <f t="shared" si="0"/>
        <v>-5000</v>
      </c>
      <c r="K31" s="450">
        <f t="shared" si="1"/>
        <v>-0.005</v>
      </c>
      <c r="L31" s="442">
        <v>29448</v>
      </c>
      <c r="M31" s="443">
        <v>29477</v>
      </c>
      <c r="N31" s="443">
        <f t="shared" si="5"/>
        <v>-29</v>
      </c>
      <c r="O31" s="443">
        <f t="shared" si="2"/>
        <v>-29000</v>
      </c>
      <c r="P31" s="450">
        <f t="shared" si="3"/>
        <v>-0.029</v>
      </c>
      <c r="Q31" s="728"/>
    </row>
    <row r="32" spans="1:17" s="719" customFormat="1" ht="15.75" customHeight="1">
      <c r="A32" s="348">
        <v>19</v>
      </c>
      <c r="B32" s="453" t="s">
        <v>31</v>
      </c>
      <c r="C32" s="433">
        <v>4864798</v>
      </c>
      <c r="D32" s="460" t="s">
        <v>12</v>
      </c>
      <c r="E32" s="423" t="s">
        <v>354</v>
      </c>
      <c r="F32" s="433">
        <v>100</v>
      </c>
      <c r="G32" s="442">
        <v>4871</v>
      </c>
      <c r="H32" s="443">
        <v>4722</v>
      </c>
      <c r="I32" s="443">
        <f t="shared" si="4"/>
        <v>149</v>
      </c>
      <c r="J32" s="443">
        <f t="shared" si="0"/>
        <v>14900</v>
      </c>
      <c r="K32" s="450">
        <f t="shared" si="1"/>
        <v>0.0149</v>
      </c>
      <c r="L32" s="442">
        <v>161637</v>
      </c>
      <c r="M32" s="443">
        <v>161577</v>
      </c>
      <c r="N32" s="443">
        <f t="shared" si="5"/>
        <v>60</v>
      </c>
      <c r="O32" s="443">
        <f t="shared" si="2"/>
        <v>6000</v>
      </c>
      <c r="P32" s="450">
        <f t="shared" si="3"/>
        <v>0.006</v>
      </c>
      <c r="Q32" s="728"/>
    </row>
    <row r="33" spans="1:17" s="719" customFormat="1" ht="15.75" customHeight="1">
      <c r="A33" s="348">
        <v>20</v>
      </c>
      <c r="B33" s="453" t="s">
        <v>32</v>
      </c>
      <c r="C33" s="433">
        <v>4864799</v>
      </c>
      <c r="D33" s="460" t="s">
        <v>12</v>
      </c>
      <c r="E33" s="423" t="s">
        <v>354</v>
      </c>
      <c r="F33" s="433">
        <v>100</v>
      </c>
      <c r="G33" s="442">
        <v>21337</v>
      </c>
      <c r="H33" s="443">
        <v>19554</v>
      </c>
      <c r="I33" s="443">
        <f t="shared" si="4"/>
        <v>1783</v>
      </c>
      <c r="J33" s="443">
        <f t="shared" si="0"/>
        <v>178300</v>
      </c>
      <c r="K33" s="450">
        <f t="shared" si="1"/>
        <v>0.1783</v>
      </c>
      <c r="L33" s="442">
        <v>240929</v>
      </c>
      <c r="M33" s="443">
        <v>240823</v>
      </c>
      <c r="N33" s="443">
        <f t="shared" si="5"/>
        <v>106</v>
      </c>
      <c r="O33" s="443">
        <f t="shared" si="2"/>
        <v>10600</v>
      </c>
      <c r="P33" s="450">
        <f t="shared" si="3"/>
        <v>0.0106</v>
      </c>
      <c r="Q33" s="728"/>
    </row>
    <row r="34" spans="1:17" s="719" customFormat="1" ht="15.75" customHeight="1">
      <c r="A34" s="348">
        <v>21</v>
      </c>
      <c r="B34" s="453" t="s">
        <v>33</v>
      </c>
      <c r="C34" s="433">
        <v>4864888</v>
      </c>
      <c r="D34" s="460" t="s">
        <v>12</v>
      </c>
      <c r="E34" s="423" t="s">
        <v>354</v>
      </c>
      <c r="F34" s="433">
        <v>1000</v>
      </c>
      <c r="G34" s="442">
        <v>996455</v>
      </c>
      <c r="H34" s="443">
        <v>996431</v>
      </c>
      <c r="I34" s="443">
        <f t="shared" si="4"/>
        <v>24</v>
      </c>
      <c r="J34" s="443">
        <f t="shared" si="0"/>
        <v>24000</v>
      </c>
      <c r="K34" s="450">
        <f t="shared" si="1"/>
        <v>0.024</v>
      </c>
      <c r="L34" s="442">
        <v>3580</v>
      </c>
      <c r="M34" s="443">
        <v>3602</v>
      </c>
      <c r="N34" s="443">
        <f t="shared" si="5"/>
        <v>-22</v>
      </c>
      <c r="O34" s="443">
        <f t="shared" si="2"/>
        <v>-22000</v>
      </c>
      <c r="P34" s="450">
        <f t="shared" si="3"/>
        <v>-0.022</v>
      </c>
      <c r="Q34" s="728"/>
    </row>
    <row r="35" spans="1:17" s="719" customFormat="1" ht="21" customHeight="1">
      <c r="A35" s="348">
        <v>22</v>
      </c>
      <c r="B35" s="453" t="s">
        <v>382</v>
      </c>
      <c r="C35" s="433">
        <v>5128402</v>
      </c>
      <c r="D35" s="460" t="s">
        <v>12</v>
      </c>
      <c r="E35" s="423" t="s">
        <v>354</v>
      </c>
      <c r="F35" s="433">
        <v>1000</v>
      </c>
      <c r="G35" s="442">
        <v>461</v>
      </c>
      <c r="H35" s="443">
        <v>449</v>
      </c>
      <c r="I35" s="443">
        <f t="shared" si="4"/>
        <v>12</v>
      </c>
      <c r="J35" s="443">
        <f t="shared" si="0"/>
        <v>12000</v>
      </c>
      <c r="K35" s="450">
        <f t="shared" si="1"/>
        <v>0.012</v>
      </c>
      <c r="L35" s="442">
        <v>8300</v>
      </c>
      <c r="M35" s="443">
        <v>8324</v>
      </c>
      <c r="N35" s="443">
        <f t="shared" si="5"/>
        <v>-24</v>
      </c>
      <c r="O35" s="443">
        <f t="shared" si="2"/>
        <v>-24000</v>
      </c>
      <c r="P35" s="450">
        <f t="shared" si="3"/>
        <v>-0.024</v>
      </c>
      <c r="Q35" s="754"/>
    </row>
    <row r="36" spans="1:17" ht="15.75" customHeight="1">
      <c r="A36" s="348"/>
      <c r="B36" s="455" t="s">
        <v>34</v>
      </c>
      <c r="C36" s="433"/>
      <c r="D36" s="460"/>
      <c r="E36" s="423"/>
      <c r="F36" s="433"/>
      <c r="G36" s="439"/>
      <c r="H36" s="440"/>
      <c r="I36" s="440"/>
      <c r="J36" s="440"/>
      <c r="K36" s="441"/>
      <c r="L36" s="439"/>
      <c r="M36" s="440"/>
      <c r="N36" s="440"/>
      <c r="O36" s="440"/>
      <c r="P36" s="441"/>
      <c r="Q36" s="180"/>
    </row>
    <row r="37" spans="1:17" s="719" customFormat="1" ht="15.75" customHeight="1">
      <c r="A37" s="348">
        <v>23</v>
      </c>
      <c r="B37" s="453" t="s">
        <v>379</v>
      </c>
      <c r="C37" s="433">
        <v>4865057</v>
      </c>
      <c r="D37" s="460" t="s">
        <v>12</v>
      </c>
      <c r="E37" s="423" t="s">
        <v>354</v>
      </c>
      <c r="F37" s="433">
        <v>1000</v>
      </c>
      <c r="G37" s="442">
        <v>637979</v>
      </c>
      <c r="H37" s="443">
        <v>639390</v>
      </c>
      <c r="I37" s="443">
        <f>G37-H37</f>
        <v>-1411</v>
      </c>
      <c r="J37" s="443">
        <f t="shared" si="0"/>
        <v>-1411000</v>
      </c>
      <c r="K37" s="450">
        <f t="shared" si="1"/>
        <v>-1.411</v>
      </c>
      <c r="L37" s="442">
        <v>797622</v>
      </c>
      <c r="M37" s="443">
        <v>797622</v>
      </c>
      <c r="N37" s="443">
        <f>L37-M37</f>
        <v>0</v>
      </c>
      <c r="O37" s="443">
        <f t="shared" si="2"/>
        <v>0</v>
      </c>
      <c r="P37" s="450">
        <f t="shared" si="3"/>
        <v>0</v>
      </c>
      <c r="Q37" s="754"/>
    </row>
    <row r="38" spans="1:17" s="719" customFormat="1" ht="15.75" customHeight="1">
      <c r="A38" s="348">
        <v>24</v>
      </c>
      <c r="B38" s="453" t="s">
        <v>380</v>
      </c>
      <c r="C38" s="433">
        <v>4865058</v>
      </c>
      <c r="D38" s="460" t="s">
        <v>12</v>
      </c>
      <c r="E38" s="423" t="s">
        <v>354</v>
      </c>
      <c r="F38" s="433">
        <v>1000</v>
      </c>
      <c r="G38" s="442">
        <v>647964</v>
      </c>
      <c r="H38" s="443">
        <v>648222</v>
      </c>
      <c r="I38" s="443">
        <f>G38-H38</f>
        <v>-258</v>
      </c>
      <c r="J38" s="443">
        <f t="shared" si="0"/>
        <v>-258000</v>
      </c>
      <c r="K38" s="450">
        <f t="shared" si="1"/>
        <v>-0.258</v>
      </c>
      <c r="L38" s="442">
        <v>830705</v>
      </c>
      <c r="M38" s="443">
        <v>830705</v>
      </c>
      <c r="N38" s="443">
        <f>L38-M38</f>
        <v>0</v>
      </c>
      <c r="O38" s="443">
        <f t="shared" si="2"/>
        <v>0</v>
      </c>
      <c r="P38" s="450">
        <f t="shared" si="3"/>
        <v>0</v>
      </c>
      <c r="Q38" s="754"/>
    </row>
    <row r="39" spans="1:17" s="719" customFormat="1" ht="15.75" customHeight="1">
      <c r="A39" s="348">
        <v>25</v>
      </c>
      <c r="B39" s="453" t="s">
        <v>35</v>
      </c>
      <c r="C39" s="433">
        <v>4864902</v>
      </c>
      <c r="D39" s="460" t="s">
        <v>12</v>
      </c>
      <c r="E39" s="423" t="s">
        <v>354</v>
      </c>
      <c r="F39" s="433">
        <v>400</v>
      </c>
      <c r="G39" s="348">
        <v>2862</v>
      </c>
      <c r="H39" s="349">
        <v>2294</v>
      </c>
      <c r="I39" s="349">
        <f>G39-H39</f>
        <v>568</v>
      </c>
      <c r="J39" s="349">
        <f t="shared" si="0"/>
        <v>227200</v>
      </c>
      <c r="K39" s="725">
        <f t="shared" si="1"/>
        <v>0.2272</v>
      </c>
      <c r="L39" s="348">
        <v>999653</v>
      </c>
      <c r="M39" s="349">
        <v>999653</v>
      </c>
      <c r="N39" s="349">
        <f>L39-M39</f>
        <v>0</v>
      </c>
      <c r="O39" s="349">
        <f t="shared" si="2"/>
        <v>0</v>
      </c>
      <c r="P39" s="725">
        <f t="shared" si="3"/>
        <v>0</v>
      </c>
      <c r="Q39" s="731"/>
    </row>
    <row r="40" spans="1:17" s="719" customFormat="1" ht="15.75" customHeight="1">
      <c r="A40" s="348">
        <v>26</v>
      </c>
      <c r="B40" s="453" t="s">
        <v>36</v>
      </c>
      <c r="C40" s="433">
        <v>5128405</v>
      </c>
      <c r="D40" s="460" t="s">
        <v>12</v>
      </c>
      <c r="E40" s="423" t="s">
        <v>354</v>
      </c>
      <c r="F40" s="433">
        <v>500</v>
      </c>
      <c r="G40" s="442">
        <v>2936</v>
      </c>
      <c r="H40" s="443">
        <v>2704</v>
      </c>
      <c r="I40" s="443">
        <f>G40-H40</f>
        <v>232</v>
      </c>
      <c r="J40" s="443">
        <f t="shared" si="0"/>
        <v>116000</v>
      </c>
      <c r="K40" s="450">
        <f t="shared" si="1"/>
        <v>0.116</v>
      </c>
      <c r="L40" s="442">
        <v>4170</v>
      </c>
      <c r="M40" s="443">
        <v>4164</v>
      </c>
      <c r="N40" s="443">
        <f>L40-M40</f>
        <v>6</v>
      </c>
      <c r="O40" s="443">
        <f t="shared" si="2"/>
        <v>3000</v>
      </c>
      <c r="P40" s="450">
        <f t="shared" si="3"/>
        <v>0.003</v>
      </c>
      <c r="Q40" s="728"/>
    </row>
    <row r="41" spans="1:17" ht="16.5" customHeight="1">
      <c r="A41" s="348"/>
      <c r="B41" s="454" t="s">
        <v>37</v>
      </c>
      <c r="C41" s="433"/>
      <c r="D41" s="461"/>
      <c r="E41" s="423"/>
      <c r="F41" s="433"/>
      <c r="G41" s="439"/>
      <c r="H41" s="440"/>
      <c r="I41" s="440"/>
      <c r="J41" s="440"/>
      <c r="K41" s="441"/>
      <c r="L41" s="439"/>
      <c r="M41" s="440"/>
      <c r="N41" s="440"/>
      <c r="O41" s="440"/>
      <c r="P41" s="441"/>
      <c r="Q41" s="180"/>
    </row>
    <row r="42" spans="1:17" s="719" customFormat="1" ht="17.25" customHeight="1">
      <c r="A42" s="348">
        <v>27</v>
      </c>
      <c r="B42" s="453" t="s">
        <v>38</v>
      </c>
      <c r="C42" s="433">
        <v>4865054</v>
      </c>
      <c r="D42" s="460" t="s">
        <v>12</v>
      </c>
      <c r="E42" s="423" t="s">
        <v>354</v>
      </c>
      <c r="F42" s="433">
        <v>-1000</v>
      </c>
      <c r="G42" s="442">
        <v>17486</v>
      </c>
      <c r="H42" s="443">
        <v>16340</v>
      </c>
      <c r="I42" s="443">
        <f>G42-H42</f>
        <v>1146</v>
      </c>
      <c r="J42" s="443">
        <f t="shared" si="0"/>
        <v>-1146000</v>
      </c>
      <c r="K42" s="450">
        <f t="shared" si="1"/>
        <v>-1.146</v>
      </c>
      <c r="L42" s="442">
        <v>981108</v>
      </c>
      <c r="M42" s="443">
        <v>981108</v>
      </c>
      <c r="N42" s="443">
        <f>L42-M42</f>
        <v>0</v>
      </c>
      <c r="O42" s="443">
        <f t="shared" si="2"/>
        <v>0</v>
      </c>
      <c r="P42" s="450">
        <f t="shared" si="3"/>
        <v>0</v>
      </c>
      <c r="Q42" s="728"/>
    </row>
    <row r="43" spans="1:17" s="719" customFormat="1" ht="17.25" customHeight="1">
      <c r="A43" s="348">
        <v>28</v>
      </c>
      <c r="B43" s="453" t="s">
        <v>16</v>
      </c>
      <c r="C43" s="433">
        <v>4865036</v>
      </c>
      <c r="D43" s="460" t="s">
        <v>12</v>
      </c>
      <c r="E43" s="423" t="s">
        <v>354</v>
      </c>
      <c r="F43" s="433">
        <v>-1000</v>
      </c>
      <c r="G43" s="348">
        <v>5636</v>
      </c>
      <c r="H43" s="443">
        <v>5558</v>
      </c>
      <c r="I43" s="349">
        <f>G43-H43</f>
        <v>78</v>
      </c>
      <c r="J43" s="349">
        <f t="shared" si="0"/>
        <v>-78000</v>
      </c>
      <c r="K43" s="725">
        <f t="shared" si="1"/>
        <v>-0.078</v>
      </c>
      <c r="L43" s="348">
        <v>999444</v>
      </c>
      <c r="M43" s="443">
        <v>999444</v>
      </c>
      <c r="N43" s="349">
        <f>L43-M43</f>
        <v>0</v>
      </c>
      <c r="O43" s="349">
        <f t="shared" si="2"/>
        <v>0</v>
      </c>
      <c r="P43" s="725">
        <f t="shared" si="3"/>
        <v>0</v>
      </c>
      <c r="Q43" s="722"/>
    </row>
    <row r="44" spans="1:17" ht="15.75" customHeight="1">
      <c r="A44" s="348"/>
      <c r="B44" s="454" t="s">
        <v>39</v>
      </c>
      <c r="C44" s="433"/>
      <c r="D44" s="461"/>
      <c r="E44" s="423"/>
      <c r="F44" s="433"/>
      <c r="G44" s="439"/>
      <c r="H44" s="440"/>
      <c r="I44" s="440"/>
      <c r="J44" s="440"/>
      <c r="K44" s="441"/>
      <c r="L44" s="439"/>
      <c r="M44" s="440"/>
      <c r="N44" s="440"/>
      <c r="O44" s="440"/>
      <c r="P44" s="441"/>
      <c r="Q44" s="180"/>
    </row>
    <row r="45" spans="1:17" ht="15.75" customHeight="1">
      <c r="A45" s="348">
        <v>29</v>
      </c>
      <c r="B45" s="453" t="s">
        <v>40</v>
      </c>
      <c r="C45" s="433">
        <v>4865056</v>
      </c>
      <c r="D45" s="460" t="s">
        <v>12</v>
      </c>
      <c r="E45" s="423" t="s">
        <v>354</v>
      </c>
      <c r="F45" s="433">
        <v>-1000</v>
      </c>
      <c r="G45" s="439">
        <v>999548</v>
      </c>
      <c r="H45" s="440">
        <v>998115</v>
      </c>
      <c r="I45" s="440">
        <f>G45-H45</f>
        <v>1433</v>
      </c>
      <c r="J45" s="440">
        <f t="shared" si="0"/>
        <v>-1433000</v>
      </c>
      <c r="K45" s="441">
        <f t="shared" si="1"/>
        <v>-1.433</v>
      </c>
      <c r="L45" s="439">
        <v>924247</v>
      </c>
      <c r="M45" s="440">
        <v>924247</v>
      </c>
      <c r="N45" s="440">
        <f>L45-M45</f>
        <v>0</v>
      </c>
      <c r="O45" s="440">
        <f t="shared" si="2"/>
        <v>0</v>
      </c>
      <c r="P45" s="441">
        <f t="shared" si="3"/>
        <v>0</v>
      </c>
      <c r="Q45" s="180"/>
    </row>
    <row r="46" spans="1:17" ht="15.75" customHeight="1">
      <c r="A46" s="348"/>
      <c r="B46" s="454" t="s">
        <v>390</v>
      </c>
      <c r="C46" s="433"/>
      <c r="D46" s="460"/>
      <c r="E46" s="423"/>
      <c r="F46" s="433"/>
      <c r="G46" s="439"/>
      <c r="H46" s="440"/>
      <c r="I46" s="440"/>
      <c r="J46" s="440"/>
      <c r="K46" s="441"/>
      <c r="L46" s="439"/>
      <c r="M46" s="440"/>
      <c r="N46" s="440"/>
      <c r="O46" s="440"/>
      <c r="P46" s="441"/>
      <c r="Q46" s="180"/>
    </row>
    <row r="47" spans="1:17" s="719" customFormat="1" ht="18.75" customHeight="1">
      <c r="A47" s="348">
        <v>30</v>
      </c>
      <c r="B47" s="453" t="s">
        <v>397</v>
      </c>
      <c r="C47" s="433">
        <v>4865049</v>
      </c>
      <c r="D47" s="460" t="s">
        <v>12</v>
      </c>
      <c r="E47" s="423" t="s">
        <v>354</v>
      </c>
      <c r="F47" s="433">
        <v>-1000</v>
      </c>
      <c r="G47" s="442">
        <v>5121</v>
      </c>
      <c r="H47" s="443">
        <v>4142</v>
      </c>
      <c r="I47" s="443">
        <f>G47-H47</f>
        <v>979</v>
      </c>
      <c r="J47" s="443">
        <f t="shared" si="0"/>
        <v>-979000</v>
      </c>
      <c r="K47" s="450">
        <f t="shared" si="1"/>
        <v>-0.979</v>
      </c>
      <c r="L47" s="442">
        <v>999150</v>
      </c>
      <c r="M47" s="443">
        <v>999153</v>
      </c>
      <c r="N47" s="443">
        <f>L47-M47</f>
        <v>-3</v>
      </c>
      <c r="O47" s="443">
        <f t="shared" si="2"/>
        <v>3000</v>
      </c>
      <c r="P47" s="450">
        <f t="shared" si="3"/>
        <v>0.003</v>
      </c>
      <c r="Q47" s="755"/>
    </row>
    <row r="48" spans="1:17" ht="15.75" customHeight="1">
      <c r="A48" s="348">
        <v>31</v>
      </c>
      <c r="B48" s="453" t="s">
        <v>391</v>
      </c>
      <c r="C48" s="433">
        <v>4865022</v>
      </c>
      <c r="D48" s="460" t="s">
        <v>12</v>
      </c>
      <c r="E48" s="423" t="s">
        <v>354</v>
      </c>
      <c r="F48" s="433">
        <v>-1000</v>
      </c>
      <c r="G48" s="439">
        <v>60317</v>
      </c>
      <c r="H48" s="440">
        <v>58449</v>
      </c>
      <c r="I48" s="440">
        <f>G48-H48</f>
        <v>1868</v>
      </c>
      <c r="J48" s="440">
        <f t="shared" si="0"/>
        <v>-1868000</v>
      </c>
      <c r="K48" s="441">
        <f t="shared" si="1"/>
        <v>-1.868</v>
      </c>
      <c r="L48" s="439">
        <v>2565</v>
      </c>
      <c r="M48" s="440">
        <v>2562</v>
      </c>
      <c r="N48" s="440">
        <f>L48-M48</f>
        <v>3</v>
      </c>
      <c r="O48" s="440">
        <f t="shared" si="2"/>
        <v>-3000</v>
      </c>
      <c r="P48" s="441">
        <f t="shared" si="3"/>
        <v>-0.003</v>
      </c>
      <c r="Q48" s="573"/>
    </row>
    <row r="49" spans="1:17" ht="15.75" customHeight="1">
      <c r="A49" s="348"/>
      <c r="B49" s="455" t="s">
        <v>412</v>
      </c>
      <c r="C49" s="433"/>
      <c r="D49" s="460"/>
      <c r="E49" s="423"/>
      <c r="F49" s="433"/>
      <c r="G49" s="439"/>
      <c r="H49" s="440"/>
      <c r="I49" s="440"/>
      <c r="J49" s="440"/>
      <c r="K49" s="441"/>
      <c r="L49" s="439"/>
      <c r="M49" s="440"/>
      <c r="N49" s="440"/>
      <c r="O49" s="440"/>
      <c r="P49" s="441"/>
      <c r="Q49" s="573"/>
    </row>
    <row r="50" spans="1:17" ht="15.75" customHeight="1">
      <c r="A50" s="348">
        <v>32</v>
      </c>
      <c r="B50" s="453" t="s">
        <v>15</v>
      </c>
      <c r="C50" s="433">
        <v>5128463</v>
      </c>
      <c r="D50" s="460" t="s">
        <v>12</v>
      </c>
      <c r="E50" s="423" t="s">
        <v>354</v>
      </c>
      <c r="F50" s="433">
        <v>-1000</v>
      </c>
      <c r="G50" s="439">
        <v>1000408</v>
      </c>
      <c r="H50" s="443">
        <v>999852</v>
      </c>
      <c r="I50" s="440">
        <f>G50-H50</f>
        <v>556</v>
      </c>
      <c r="J50" s="440">
        <f>$F50*I50</f>
        <v>-556000</v>
      </c>
      <c r="K50" s="441">
        <f>J50/1000000</f>
        <v>-0.556</v>
      </c>
      <c r="L50" s="439">
        <v>998731</v>
      </c>
      <c r="M50" s="440">
        <v>998731</v>
      </c>
      <c r="N50" s="440">
        <f>L50-M50</f>
        <v>0</v>
      </c>
      <c r="O50" s="440">
        <f>$F50*N50</f>
        <v>0</v>
      </c>
      <c r="P50" s="441">
        <f>O50/1000000</f>
        <v>0</v>
      </c>
      <c r="Q50" s="573"/>
    </row>
    <row r="51" spans="1:17" ht="22.5" customHeight="1">
      <c r="A51" s="348">
        <v>33</v>
      </c>
      <c r="B51" s="453" t="s">
        <v>16</v>
      </c>
      <c r="C51" s="433">
        <v>5128456</v>
      </c>
      <c r="D51" s="460" t="s">
        <v>12</v>
      </c>
      <c r="E51" s="423" t="s">
        <v>354</v>
      </c>
      <c r="F51" s="433">
        <v>-1000</v>
      </c>
      <c r="G51" s="442">
        <v>2440</v>
      </c>
      <c r="H51" s="349">
        <v>2438</v>
      </c>
      <c r="I51" s="443">
        <f>G51-H51</f>
        <v>2</v>
      </c>
      <c r="J51" s="443">
        <f>$F51*I51</f>
        <v>-2000</v>
      </c>
      <c r="K51" s="450">
        <f>J51/1000000</f>
        <v>-0.002</v>
      </c>
      <c r="L51" s="442">
        <v>999995</v>
      </c>
      <c r="M51" s="443">
        <v>999995</v>
      </c>
      <c r="N51" s="443">
        <f>L51-M51</f>
        <v>0</v>
      </c>
      <c r="O51" s="443">
        <f>$F51*N51</f>
        <v>0</v>
      </c>
      <c r="P51" s="450">
        <f>O51/1000000</f>
        <v>0</v>
      </c>
      <c r="Q51" s="748"/>
    </row>
    <row r="52" spans="1:17" ht="17.25" customHeight="1">
      <c r="A52" s="348"/>
      <c r="B52" s="455" t="s">
        <v>416</v>
      </c>
      <c r="C52" s="433"/>
      <c r="D52" s="460"/>
      <c r="E52" s="423"/>
      <c r="F52" s="433"/>
      <c r="G52" s="442"/>
      <c r="H52" s="443"/>
      <c r="I52" s="443"/>
      <c r="J52" s="443"/>
      <c r="K52" s="450"/>
      <c r="L52" s="442"/>
      <c r="M52" s="443"/>
      <c r="N52" s="443"/>
      <c r="O52" s="443"/>
      <c r="P52" s="450"/>
      <c r="Q52" s="748"/>
    </row>
    <row r="53" spans="1:17" s="719" customFormat="1" ht="15.75" customHeight="1">
      <c r="A53" s="348">
        <v>34</v>
      </c>
      <c r="B53" s="453" t="s">
        <v>15</v>
      </c>
      <c r="C53" s="433">
        <v>4864903</v>
      </c>
      <c r="D53" s="460" t="s">
        <v>12</v>
      </c>
      <c r="E53" s="423" t="s">
        <v>354</v>
      </c>
      <c r="F53" s="433">
        <v>-1000</v>
      </c>
      <c r="G53" s="442">
        <v>998721</v>
      </c>
      <c r="H53" s="443">
        <v>999252</v>
      </c>
      <c r="I53" s="443">
        <f>G53-H53</f>
        <v>-531</v>
      </c>
      <c r="J53" s="443">
        <f>$F53*I53</f>
        <v>531000</v>
      </c>
      <c r="K53" s="450">
        <f>J53/1000000</f>
        <v>0.531</v>
      </c>
      <c r="L53" s="442">
        <v>999993</v>
      </c>
      <c r="M53" s="443">
        <v>999993</v>
      </c>
      <c r="N53" s="443">
        <f>L53-M53</f>
        <v>0</v>
      </c>
      <c r="O53" s="443">
        <f>$F53*N53</f>
        <v>0</v>
      </c>
      <c r="P53" s="450">
        <f>O53/1000000</f>
        <v>0</v>
      </c>
      <c r="Q53" s="722"/>
    </row>
    <row r="54" spans="1:17" s="719" customFormat="1" ht="15" customHeight="1">
      <c r="A54" s="348">
        <v>35</v>
      </c>
      <c r="B54" s="453" t="s">
        <v>16</v>
      </c>
      <c r="C54" s="433">
        <v>4864946</v>
      </c>
      <c r="D54" s="460" t="s">
        <v>12</v>
      </c>
      <c r="E54" s="423" t="s">
        <v>354</v>
      </c>
      <c r="F54" s="433">
        <v>-1000</v>
      </c>
      <c r="G54" s="442">
        <v>1000550</v>
      </c>
      <c r="H54" s="443">
        <v>999916</v>
      </c>
      <c r="I54" s="443">
        <f>G54-H54</f>
        <v>634</v>
      </c>
      <c r="J54" s="443">
        <f>$F54*I54</f>
        <v>-634000</v>
      </c>
      <c r="K54" s="450">
        <f>J54/1000000</f>
        <v>-0.634</v>
      </c>
      <c r="L54" s="442">
        <v>999995</v>
      </c>
      <c r="M54" s="443">
        <v>999995</v>
      </c>
      <c r="N54" s="443">
        <f>L54-M54</f>
        <v>0</v>
      </c>
      <c r="O54" s="443">
        <f>$F54*N54</f>
        <v>0</v>
      </c>
      <c r="P54" s="450">
        <f>O54/1000000</f>
        <v>0</v>
      </c>
      <c r="Q54" s="722"/>
    </row>
    <row r="55" spans="1:17" ht="15.75" customHeight="1">
      <c r="A55" s="348"/>
      <c r="B55" s="455" t="s">
        <v>389</v>
      </c>
      <c r="C55" s="433"/>
      <c r="D55" s="460"/>
      <c r="E55" s="423"/>
      <c r="F55" s="433"/>
      <c r="G55" s="439"/>
      <c r="H55" s="440"/>
      <c r="I55" s="440"/>
      <c r="J55" s="440"/>
      <c r="K55" s="441"/>
      <c r="L55" s="439"/>
      <c r="M55" s="440"/>
      <c r="N55" s="440"/>
      <c r="O55" s="440"/>
      <c r="P55" s="441"/>
      <c r="Q55" s="180"/>
    </row>
    <row r="56" spans="1:17" ht="15.75" customHeight="1">
      <c r="A56" s="348"/>
      <c r="B56" s="455" t="s">
        <v>45</v>
      </c>
      <c r="C56" s="433"/>
      <c r="D56" s="460"/>
      <c r="E56" s="423"/>
      <c r="F56" s="433"/>
      <c r="G56" s="439"/>
      <c r="H56" s="440"/>
      <c r="I56" s="440"/>
      <c r="J56" s="440"/>
      <c r="K56" s="441"/>
      <c r="L56" s="439"/>
      <c r="M56" s="440"/>
      <c r="N56" s="440"/>
      <c r="O56" s="440"/>
      <c r="P56" s="441"/>
      <c r="Q56" s="180"/>
    </row>
    <row r="57" spans="1:17" s="719" customFormat="1" ht="15.75" customHeight="1">
      <c r="A57" s="348">
        <v>36</v>
      </c>
      <c r="B57" s="453" t="s">
        <v>46</v>
      </c>
      <c r="C57" s="433">
        <v>4864843</v>
      </c>
      <c r="D57" s="460" t="s">
        <v>12</v>
      </c>
      <c r="E57" s="423" t="s">
        <v>354</v>
      </c>
      <c r="F57" s="433">
        <v>1000</v>
      </c>
      <c r="G57" s="442">
        <v>1833</v>
      </c>
      <c r="H57" s="443">
        <v>1776</v>
      </c>
      <c r="I57" s="443">
        <f>G57-H57</f>
        <v>57</v>
      </c>
      <c r="J57" s="443">
        <f t="shared" si="0"/>
        <v>57000</v>
      </c>
      <c r="K57" s="450">
        <f t="shared" si="1"/>
        <v>0.057</v>
      </c>
      <c r="L57" s="442">
        <v>23394</v>
      </c>
      <c r="M57" s="443">
        <v>23391</v>
      </c>
      <c r="N57" s="443">
        <f>L57-M57</f>
        <v>3</v>
      </c>
      <c r="O57" s="443">
        <f t="shared" si="2"/>
        <v>3000</v>
      </c>
      <c r="P57" s="450">
        <f t="shared" si="3"/>
        <v>0.003</v>
      </c>
      <c r="Q57" s="728"/>
    </row>
    <row r="58" spans="1:17" s="719" customFormat="1" ht="15.75" customHeight="1" thickBot="1">
      <c r="A58" s="756">
        <v>37</v>
      </c>
      <c r="B58" s="757" t="s">
        <v>47</v>
      </c>
      <c r="C58" s="417">
        <v>4864844</v>
      </c>
      <c r="D58" s="462" t="s">
        <v>12</v>
      </c>
      <c r="E58" s="424" t="s">
        <v>354</v>
      </c>
      <c r="F58" s="417">
        <v>1000</v>
      </c>
      <c r="G58" s="442">
        <v>294</v>
      </c>
      <c r="H58" s="727">
        <v>230</v>
      </c>
      <c r="I58" s="727">
        <f>G58-H58</f>
        <v>64</v>
      </c>
      <c r="J58" s="727">
        <f t="shared" si="0"/>
        <v>64000</v>
      </c>
      <c r="K58" s="758">
        <f t="shared" si="1"/>
        <v>0.064</v>
      </c>
      <c r="L58" s="442">
        <v>2827</v>
      </c>
      <c r="M58" s="727">
        <v>2829</v>
      </c>
      <c r="N58" s="727">
        <f>L58-M58</f>
        <v>-2</v>
      </c>
      <c r="O58" s="727">
        <f t="shared" si="2"/>
        <v>-2000</v>
      </c>
      <c r="P58" s="758">
        <f t="shared" si="3"/>
        <v>-0.002</v>
      </c>
      <c r="Q58" s="759"/>
    </row>
    <row r="59" spans="1:17" ht="21.75" customHeight="1" thickBot="1" thickTop="1">
      <c r="A59" s="349"/>
      <c r="B59" s="459" t="s">
        <v>319</v>
      </c>
      <c r="C59" s="45"/>
      <c r="D59" s="461"/>
      <c r="E59" s="423"/>
      <c r="F59" s="45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216" t="str">
        <f>Q1</f>
        <v>NOVEMBER-2014</v>
      </c>
    </row>
    <row r="60" spans="1:17" ht="15.75" customHeight="1" thickTop="1">
      <c r="A60" s="347"/>
      <c r="B60" s="452" t="s">
        <v>48</v>
      </c>
      <c r="C60" s="414"/>
      <c r="D60" s="463"/>
      <c r="E60" s="463"/>
      <c r="F60" s="414"/>
      <c r="G60" s="448"/>
      <c r="H60" s="447"/>
      <c r="I60" s="447"/>
      <c r="J60" s="447"/>
      <c r="K60" s="449"/>
      <c r="L60" s="448"/>
      <c r="M60" s="447"/>
      <c r="N60" s="447"/>
      <c r="O60" s="447"/>
      <c r="P60" s="449"/>
      <c r="Q60" s="179"/>
    </row>
    <row r="61" spans="1:17" ht="15.75" customHeight="1">
      <c r="A61" s="348">
        <v>38</v>
      </c>
      <c r="B61" s="456" t="s">
        <v>85</v>
      </c>
      <c r="C61" s="433">
        <v>4865169</v>
      </c>
      <c r="D61" s="461" t="s">
        <v>12</v>
      </c>
      <c r="E61" s="423" t="s">
        <v>354</v>
      </c>
      <c r="F61" s="433">
        <v>1000</v>
      </c>
      <c r="G61" s="439">
        <v>1235</v>
      </c>
      <c r="H61" s="440">
        <v>1259</v>
      </c>
      <c r="I61" s="440">
        <f>G61-H61</f>
        <v>-24</v>
      </c>
      <c r="J61" s="440">
        <f t="shared" si="0"/>
        <v>-24000</v>
      </c>
      <c r="K61" s="441">
        <f t="shared" si="1"/>
        <v>-0.024</v>
      </c>
      <c r="L61" s="439">
        <v>61321</v>
      </c>
      <c r="M61" s="440">
        <v>61321</v>
      </c>
      <c r="N61" s="440">
        <f>L61-M61</f>
        <v>0</v>
      </c>
      <c r="O61" s="440">
        <f t="shared" si="2"/>
        <v>0</v>
      </c>
      <c r="P61" s="441">
        <f t="shared" si="3"/>
        <v>0</v>
      </c>
      <c r="Q61" s="180"/>
    </row>
    <row r="62" spans="1:17" ht="15.75" customHeight="1">
      <c r="A62" s="348"/>
      <c r="B62" s="454" t="s">
        <v>316</v>
      </c>
      <c r="C62" s="433"/>
      <c r="D62" s="461"/>
      <c r="E62" s="423"/>
      <c r="F62" s="433"/>
      <c r="G62" s="442"/>
      <c r="H62" s="443"/>
      <c r="I62" s="440"/>
      <c r="J62" s="440"/>
      <c r="K62" s="441"/>
      <c r="L62" s="442"/>
      <c r="M62" s="440"/>
      <c r="N62" s="440"/>
      <c r="O62" s="440"/>
      <c r="P62" s="441"/>
      <c r="Q62" s="180"/>
    </row>
    <row r="63" spans="1:17" s="719" customFormat="1" ht="15.75" customHeight="1">
      <c r="A63" s="348">
        <v>39</v>
      </c>
      <c r="B63" s="453" t="s">
        <v>315</v>
      </c>
      <c r="C63" s="433">
        <v>4864806</v>
      </c>
      <c r="D63" s="461" t="s">
        <v>12</v>
      </c>
      <c r="E63" s="423" t="s">
        <v>354</v>
      </c>
      <c r="F63" s="433">
        <v>125</v>
      </c>
      <c r="G63" s="442">
        <v>170202</v>
      </c>
      <c r="H63" s="443">
        <v>168964</v>
      </c>
      <c r="I63" s="443">
        <f>G63-H63</f>
        <v>1238</v>
      </c>
      <c r="J63" s="443">
        <f>$F63*I63</f>
        <v>154750</v>
      </c>
      <c r="K63" s="450">
        <f>J63/1000000</f>
        <v>0.15475</v>
      </c>
      <c r="L63" s="442">
        <v>260365</v>
      </c>
      <c r="M63" s="443">
        <v>260317</v>
      </c>
      <c r="N63" s="443">
        <f>L63-M63</f>
        <v>48</v>
      </c>
      <c r="O63" s="443">
        <f>$F63*N63</f>
        <v>6000</v>
      </c>
      <c r="P63" s="450">
        <f>O63/1000000</f>
        <v>0.006</v>
      </c>
      <c r="Q63" s="728"/>
    </row>
    <row r="64" spans="1:17" ht="15.75" customHeight="1">
      <c r="A64" s="348"/>
      <c r="B64" s="377" t="s">
        <v>54</v>
      </c>
      <c r="C64" s="434"/>
      <c r="D64" s="464"/>
      <c r="E64" s="464"/>
      <c r="F64" s="434"/>
      <c r="G64" s="439"/>
      <c r="H64" s="440"/>
      <c r="I64" s="440"/>
      <c r="J64" s="440"/>
      <c r="K64" s="441"/>
      <c r="L64" s="439"/>
      <c r="M64" s="440"/>
      <c r="N64" s="440"/>
      <c r="O64" s="440"/>
      <c r="P64" s="441"/>
      <c r="Q64" s="180"/>
    </row>
    <row r="65" spans="1:17" ht="15.75" customHeight="1">
      <c r="A65" s="348">
        <v>40</v>
      </c>
      <c r="B65" s="457" t="s">
        <v>55</v>
      </c>
      <c r="C65" s="434">
        <v>4865090</v>
      </c>
      <c r="D65" s="465" t="s">
        <v>12</v>
      </c>
      <c r="E65" s="423" t="s">
        <v>354</v>
      </c>
      <c r="F65" s="434">
        <v>100</v>
      </c>
      <c r="G65" s="439">
        <v>9332</v>
      </c>
      <c r="H65" s="440">
        <v>9342</v>
      </c>
      <c r="I65" s="440">
        <f>G65-H65</f>
        <v>-10</v>
      </c>
      <c r="J65" s="440">
        <f>$F65*I65</f>
        <v>-1000</v>
      </c>
      <c r="K65" s="441">
        <f>J65/1000000</f>
        <v>-0.001</v>
      </c>
      <c r="L65" s="439">
        <v>28967</v>
      </c>
      <c r="M65" s="440">
        <v>29020</v>
      </c>
      <c r="N65" s="440">
        <f>L65-M65</f>
        <v>-53</v>
      </c>
      <c r="O65" s="440">
        <f>$F65*N65</f>
        <v>-5300</v>
      </c>
      <c r="P65" s="441">
        <f>O65/1000000</f>
        <v>-0.0053</v>
      </c>
      <c r="Q65" s="537"/>
    </row>
    <row r="66" spans="1:17" ht="15.75" customHeight="1">
      <c r="A66" s="348">
        <v>41</v>
      </c>
      <c r="B66" s="457" t="s">
        <v>56</v>
      </c>
      <c r="C66" s="434">
        <v>4902519</v>
      </c>
      <c r="D66" s="465" t="s">
        <v>12</v>
      </c>
      <c r="E66" s="423" t="s">
        <v>354</v>
      </c>
      <c r="F66" s="434">
        <v>100</v>
      </c>
      <c r="G66" s="439">
        <v>11196</v>
      </c>
      <c r="H66" s="440">
        <v>11175</v>
      </c>
      <c r="I66" s="440">
        <f>G66-H66</f>
        <v>21</v>
      </c>
      <c r="J66" s="440">
        <f>$F66*I66</f>
        <v>2100</v>
      </c>
      <c r="K66" s="441">
        <f>J66/1000000</f>
        <v>0.0021</v>
      </c>
      <c r="L66" s="439">
        <v>58125</v>
      </c>
      <c r="M66" s="440">
        <v>57682</v>
      </c>
      <c r="N66" s="440">
        <f>L66-M66</f>
        <v>443</v>
      </c>
      <c r="O66" s="440">
        <f>$F66*N66</f>
        <v>44300</v>
      </c>
      <c r="P66" s="441">
        <f>O66/1000000</f>
        <v>0.0443</v>
      </c>
      <c r="Q66" s="180"/>
    </row>
    <row r="67" spans="1:17" ht="15.75" customHeight="1">
      <c r="A67" s="348">
        <v>42</v>
      </c>
      <c r="B67" s="457" t="s">
        <v>57</v>
      </c>
      <c r="C67" s="434">
        <v>4902520</v>
      </c>
      <c r="D67" s="465" t="s">
        <v>12</v>
      </c>
      <c r="E67" s="423" t="s">
        <v>354</v>
      </c>
      <c r="F67" s="434">
        <v>100</v>
      </c>
      <c r="G67" s="439">
        <v>17513</v>
      </c>
      <c r="H67" s="440">
        <v>17383</v>
      </c>
      <c r="I67" s="440">
        <f>G67-H67</f>
        <v>130</v>
      </c>
      <c r="J67" s="440">
        <f>$F67*I67</f>
        <v>13000</v>
      </c>
      <c r="K67" s="441">
        <f>J67/1000000</f>
        <v>0.013</v>
      </c>
      <c r="L67" s="439">
        <v>61161</v>
      </c>
      <c r="M67" s="440">
        <v>60774</v>
      </c>
      <c r="N67" s="440">
        <f>L67-M67</f>
        <v>387</v>
      </c>
      <c r="O67" s="440">
        <f>$F67*N67</f>
        <v>38700</v>
      </c>
      <c r="P67" s="441">
        <f>O67/1000000</f>
        <v>0.0387</v>
      </c>
      <c r="Q67" s="180"/>
    </row>
    <row r="68" spans="1:17" ht="15.75" customHeight="1">
      <c r="A68" s="348"/>
      <c r="B68" s="377" t="s">
        <v>58</v>
      </c>
      <c r="C68" s="434"/>
      <c r="D68" s="464"/>
      <c r="E68" s="464"/>
      <c r="F68" s="434"/>
      <c r="G68" s="439"/>
      <c r="H68" s="440"/>
      <c r="I68" s="440"/>
      <c r="J68" s="440"/>
      <c r="K68" s="441"/>
      <c r="L68" s="439"/>
      <c r="M68" s="440"/>
      <c r="N68" s="440"/>
      <c r="O68" s="440"/>
      <c r="P68" s="441"/>
      <c r="Q68" s="180"/>
    </row>
    <row r="69" spans="1:17" s="719" customFormat="1" ht="15.75" customHeight="1">
      <c r="A69" s="348">
        <v>43</v>
      </c>
      <c r="B69" s="457" t="s">
        <v>59</v>
      </c>
      <c r="C69" s="434">
        <v>4902554</v>
      </c>
      <c r="D69" s="465" t="s">
        <v>12</v>
      </c>
      <c r="E69" s="423" t="s">
        <v>354</v>
      </c>
      <c r="F69" s="434">
        <v>100</v>
      </c>
      <c r="G69" s="442">
        <v>4676</v>
      </c>
      <c r="H69" s="443">
        <v>4290</v>
      </c>
      <c r="I69" s="443">
        <f>G69-H69</f>
        <v>386</v>
      </c>
      <c r="J69" s="443">
        <f>$F69*I69</f>
        <v>38600</v>
      </c>
      <c r="K69" s="450">
        <f>J69/1000000</f>
        <v>0.0386</v>
      </c>
      <c r="L69" s="442">
        <v>3997</v>
      </c>
      <c r="M69" s="443">
        <v>3938</v>
      </c>
      <c r="N69" s="443">
        <f>L69-M69</f>
        <v>59</v>
      </c>
      <c r="O69" s="443">
        <f>$F69*N69</f>
        <v>5900</v>
      </c>
      <c r="P69" s="450">
        <f>O69/1000000</f>
        <v>0.0059</v>
      </c>
      <c r="Q69" s="728"/>
    </row>
    <row r="70" spans="1:17" s="719" customFormat="1" ht="15.75" customHeight="1">
      <c r="A70" s="348">
        <v>44</v>
      </c>
      <c r="B70" s="457" t="s">
        <v>60</v>
      </c>
      <c r="C70" s="434">
        <v>4902522</v>
      </c>
      <c r="D70" s="465" t="s">
        <v>12</v>
      </c>
      <c r="E70" s="423" t="s">
        <v>354</v>
      </c>
      <c r="F70" s="434">
        <v>100</v>
      </c>
      <c r="G70" s="442">
        <v>840</v>
      </c>
      <c r="H70" s="443">
        <v>840</v>
      </c>
      <c r="I70" s="443">
        <f aca="true" t="shared" si="6" ref="I70:I75">G70-H70</f>
        <v>0</v>
      </c>
      <c r="J70" s="443">
        <f aca="true" t="shared" si="7" ref="J70:J75">$F70*I70</f>
        <v>0</v>
      </c>
      <c r="K70" s="450">
        <f aca="true" t="shared" si="8" ref="K70:K75">J70/1000000</f>
        <v>0</v>
      </c>
      <c r="L70" s="442">
        <v>185</v>
      </c>
      <c r="M70" s="443">
        <v>185</v>
      </c>
      <c r="N70" s="443">
        <f aca="true" t="shared" si="9" ref="N70:N75">L70-M70</f>
        <v>0</v>
      </c>
      <c r="O70" s="443">
        <f aca="true" t="shared" si="10" ref="O70:O75">$F70*N70</f>
        <v>0</v>
      </c>
      <c r="P70" s="450">
        <f aca="true" t="shared" si="11" ref="P70:P75">O70/1000000</f>
        <v>0</v>
      </c>
      <c r="Q70" s="728"/>
    </row>
    <row r="71" spans="1:17" s="719" customFormat="1" ht="15.75" customHeight="1">
      <c r="A71" s="348">
        <v>45</v>
      </c>
      <c r="B71" s="457" t="s">
        <v>61</v>
      </c>
      <c r="C71" s="434">
        <v>4902523</v>
      </c>
      <c r="D71" s="465" t="s">
        <v>12</v>
      </c>
      <c r="E71" s="423" t="s">
        <v>354</v>
      </c>
      <c r="F71" s="434">
        <v>100</v>
      </c>
      <c r="G71" s="442">
        <v>999815</v>
      </c>
      <c r="H71" s="443">
        <v>999815</v>
      </c>
      <c r="I71" s="443">
        <f t="shared" si="6"/>
        <v>0</v>
      </c>
      <c r="J71" s="443">
        <f t="shared" si="7"/>
        <v>0</v>
      </c>
      <c r="K71" s="450">
        <f t="shared" si="8"/>
        <v>0</v>
      </c>
      <c r="L71" s="442">
        <v>999943</v>
      </c>
      <c r="M71" s="443">
        <v>999943</v>
      </c>
      <c r="N71" s="443">
        <f t="shared" si="9"/>
        <v>0</v>
      </c>
      <c r="O71" s="443">
        <f t="shared" si="10"/>
        <v>0</v>
      </c>
      <c r="P71" s="450">
        <f t="shared" si="11"/>
        <v>0</v>
      </c>
      <c r="Q71" s="728"/>
    </row>
    <row r="72" spans="1:17" s="719" customFormat="1" ht="15.75" customHeight="1">
      <c r="A72" s="348">
        <v>46</v>
      </c>
      <c r="B72" s="457" t="s">
        <v>62</v>
      </c>
      <c r="C72" s="434">
        <v>4902547</v>
      </c>
      <c r="D72" s="465" t="s">
        <v>12</v>
      </c>
      <c r="E72" s="423" t="s">
        <v>354</v>
      </c>
      <c r="F72" s="434">
        <v>100</v>
      </c>
      <c r="G72" s="442">
        <v>5885</v>
      </c>
      <c r="H72" s="443">
        <v>5885</v>
      </c>
      <c r="I72" s="443">
        <f>G72-H72</f>
        <v>0</v>
      </c>
      <c r="J72" s="443">
        <f>$F72*I72</f>
        <v>0</v>
      </c>
      <c r="K72" s="450">
        <f>J72/1000000</f>
        <v>0</v>
      </c>
      <c r="L72" s="442">
        <v>8891</v>
      </c>
      <c r="M72" s="443">
        <v>8891</v>
      </c>
      <c r="N72" s="443">
        <f>L72-M72</f>
        <v>0</v>
      </c>
      <c r="O72" s="443">
        <f>$F72*N72</f>
        <v>0</v>
      </c>
      <c r="P72" s="450">
        <f>O72/1000000</f>
        <v>0</v>
      </c>
      <c r="Q72" s="728"/>
    </row>
    <row r="73" spans="1:17" s="719" customFormat="1" ht="15.75" customHeight="1">
      <c r="A73" s="348">
        <v>47</v>
      </c>
      <c r="B73" s="457" t="s">
        <v>63</v>
      </c>
      <c r="C73" s="434">
        <v>4902605</v>
      </c>
      <c r="D73" s="465" t="s">
        <v>12</v>
      </c>
      <c r="E73" s="423" t="s">
        <v>354</v>
      </c>
      <c r="F73" s="729">
        <v>1333.33</v>
      </c>
      <c r="G73" s="442">
        <v>0</v>
      </c>
      <c r="H73" s="443">
        <v>0</v>
      </c>
      <c r="I73" s="443">
        <f t="shared" si="6"/>
        <v>0</v>
      </c>
      <c r="J73" s="443">
        <f t="shared" si="7"/>
        <v>0</v>
      </c>
      <c r="K73" s="450">
        <f t="shared" si="8"/>
        <v>0</v>
      </c>
      <c r="L73" s="442">
        <v>0</v>
      </c>
      <c r="M73" s="443">
        <v>0</v>
      </c>
      <c r="N73" s="443">
        <f t="shared" si="9"/>
        <v>0</v>
      </c>
      <c r="O73" s="443">
        <f t="shared" si="10"/>
        <v>0</v>
      </c>
      <c r="P73" s="450">
        <f t="shared" si="11"/>
        <v>0</v>
      </c>
      <c r="Q73" s="731"/>
    </row>
    <row r="74" spans="1:17" ht="15.75" customHeight="1">
      <c r="A74" s="348">
        <v>48</v>
      </c>
      <c r="B74" s="457" t="s">
        <v>64</v>
      </c>
      <c r="C74" s="434">
        <v>4902526</v>
      </c>
      <c r="D74" s="465" t="s">
        <v>12</v>
      </c>
      <c r="E74" s="423" t="s">
        <v>354</v>
      </c>
      <c r="F74" s="434">
        <v>100</v>
      </c>
      <c r="G74" s="439">
        <v>17532</v>
      </c>
      <c r="H74" s="440">
        <v>17739</v>
      </c>
      <c r="I74" s="440">
        <f t="shared" si="6"/>
        <v>-207</v>
      </c>
      <c r="J74" s="440">
        <f t="shared" si="7"/>
        <v>-20700</v>
      </c>
      <c r="K74" s="441">
        <f t="shared" si="8"/>
        <v>-0.0207</v>
      </c>
      <c r="L74" s="439">
        <v>19576</v>
      </c>
      <c r="M74" s="440">
        <v>19485</v>
      </c>
      <c r="N74" s="440">
        <f t="shared" si="9"/>
        <v>91</v>
      </c>
      <c r="O74" s="440">
        <f t="shared" si="10"/>
        <v>9100</v>
      </c>
      <c r="P74" s="441">
        <f t="shared" si="11"/>
        <v>0.0091</v>
      </c>
      <c r="Q74" s="180"/>
    </row>
    <row r="75" spans="1:17" s="719" customFormat="1" ht="15.75" customHeight="1">
      <c r="A75" s="348">
        <v>49</v>
      </c>
      <c r="B75" s="457" t="s">
        <v>65</v>
      </c>
      <c r="C75" s="434">
        <v>4902529</v>
      </c>
      <c r="D75" s="465" t="s">
        <v>12</v>
      </c>
      <c r="E75" s="423" t="s">
        <v>354</v>
      </c>
      <c r="F75" s="729">
        <v>44.44</v>
      </c>
      <c r="G75" s="442">
        <v>997402</v>
      </c>
      <c r="H75" s="443">
        <v>997858</v>
      </c>
      <c r="I75" s="443">
        <f t="shared" si="6"/>
        <v>-456</v>
      </c>
      <c r="J75" s="443">
        <f t="shared" si="7"/>
        <v>-20264.64</v>
      </c>
      <c r="K75" s="450">
        <f t="shared" si="8"/>
        <v>-0.02026464</v>
      </c>
      <c r="L75" s="442">
        <v>522</v>
      </c>
      <c r="M75" s="443">
        <v>532</v>
      </c>
      <c r="N75" s="443">
        <f t="shared" si="9"/>
        <v>-10</v>
      </c>
      <c r="O75" s="443">
        <f t="shared" si="10"/>
        <v>-444.4</v>
      </c>
      <c r="P75" s="450">
        <f t="shared" si="11"/>
        <v>-0.00044439999999999996</v>
      </c>
      <c r="Q75" s="731"/>
    </row>
    <row r="76" spans="1:17" ht="15.75" customHeight="1">
      <c r="A76" s="348"/>
      <c r="B76" s="377" t="s">
        <v>66</v>
      </c>
      <c r="C76" s="434"/>
      <c r="D76" s="464"/>
      <c r="E76" s="464"/>
      <c r="F76" s="434"/>
      <c r="G76" s="439"/>
      <c r="H76" s="440"/>
      <c r="I76" s="440"/>
      <c r="J76" s="440"/>
      <c r="K76" s="441"/>
      <c r="L76" s="439"/>
      <c r="M76" s="440"/>
      <c r="N76" s="440"/>
      <c r="O76" s="440"/>
      <c r="P76" s="441"/>
      <c r="Q76" s="180"/>
    </row>
    <row r="77" spans="1:17" ht="15.75" customHeight="1">
      <c r="A77" s="348">
        <v>50</v>
      </c>
      <c r="B77" s="457" t="s">
        <v>67</v>
      </c>
      <c r="C77" s="434">
        <v>4865091</v>
      </c>
      <c r="D77" s="465" t="s">
        <v>12</v>
      </c>
      <c r="E77" s="423" t="s">
        <v>354</v>
      </c>
      <c r="F77" s="434">
        <v>500</v>
      </c>
      <c r="G77" s="439">
        <v>5656</v>
      </c>
      <c r="H77" s="440">
        <v>5631</v>
      </c>
      <c r="I77" s="440">
        <f>G77-H77</f>
        <v>25</v>
      </c>
      <c r="J77" s="440">
        <f>$F77*I77</f>
        <v>12500</v>
      </c>
      <c r="K77" s="441">
        <f>J77/1000000</f>
        <v>0.0125</v>
      </c>
      <c r="L77" s="439">
        <v>31320</v>
      </c>
      <c r="M77" s="440">
        <v>31320</v>
      </c>
      <c r="N77" s="440">
        <f>L77-M77</f>
        <v>0</v>
      </c>
      <c r="O77" s="440">
        <f>$F77*N77</f>
        <v>0</v>
      </c>
      <c r="P77" s="441">
        <f>O77/1000000</f>
        <v>0</v>
      </c>
      <c r="Q77" s="569"/>
    </row>
    <row r="78" spans="1:17" ht="15.75" customHeight="1">
      <c r="A78" s="348">
        <v>51</v>
      </c>
      <c r="B78" s="457" t="s">
        <v>68</v>
      </c>
      <c r="C78" s="434">
        <v>4902530</v>
      </c>
      <c r="D78" s="465" t="s">
        <v>12</v>
      </c>
      <c r="E78" s="423" t="s">
        <v>354</v>
      </c>
      <c r="F78" s="434">
        <v>500</v>
      </c>
      <c r="G78" s="439">
        <v>3817</v>
      </c>
      <c r="H78" s="440">
        <v>3790</v>
      </c>
      <c r="I78" s="440">
        <f>G78-H78</f>
        <v>27</v>
      </c>
      <c r="J78" s="440">
        <f>$F78*I78</f>
        <v>13500</v>
      </c>
      <c r="K78" s="441">
        <f>J78/1000000</f>
        <v>0.0135</v>
      </c>
      <c r="L78" s="439">
        <v>29046</v>
      </c>
      <c r="M78" s="440">
        <v>29046</v>
      </c>
      <c r="N78" s="440">
        <f>L78-M78</f>
        <v>0</v>
      </c>
      <c r="O78" s="440">
        <f>$F78*N78</f>
        <v>0</v>
      </c>
      <c r="P78" s="441">
        <f>O78/1000000</f>
        <v>0</v>
      </c>
      <c r="Q78" s="180"/>
    </row>
    <row r="79" spans="1:17" ht="15.75" customHeight="1">
      <c r="A79" s="348">
        <v>52</v>
      </c>
      <c r="B79" s="457" t="s">
        <v>69</v>
      </c>
      <c r="C79" s="434">
        <v>4902531</v>
      </c>
      <c r="D79" s="465" t="s">
        <v>12</v>
      </c>
      <c r="E79" s="423" t="s">
        <v>354</v>
      </c>
      <c r="F79" s="434">
        <v>500</v>
      </c>
      <c r="G79" s="439">
        <v>6281</v>
      </c>
      <c r="H79" s="440">
        <v>6233</v>
      </c>
      <c r="I79" s="440">
        <f>G79-H79</f>
        <v>48</v>
      </c>
      <c r="J79" s="440">
        <f>$F79*I79</f>
        <v>24000</v>
      </c>
      <c r="K79" s="441">
        <f>J79/1000000</f>
        <v>0.024</v>
      </c>
      <c r="L79" s="439">
        <v>14891</v>
      </c>
      <c r="M79" s="440">
        <v>14891</v>
      </c>
      <c r="N79" s="440">
        <f>L79-M79</f>
        <v>0</v>
      </c>
      <c r="O79" s="440">
        <f>$F79*N79</f>
        <v>0</v>
      </c>
      <c r="P79" s="441">
        <f>O79/1000000</f>
        <v>0</v>
      </c>
      <c r="Q79" s="180"/>
    </row>
    <row r="80" spans="1:17" ht="15.75" customHeight="1">
      <c r="A80" s="348">
        <v>53</v>
      </c>
      <c r="B80" s="457" t="s">
        <v>70</v>
      </c>
      <c r="C80" s="434">
        <v>4865072</v>
      </c>
      <c r="D80" s="465" t="s">
        <v>12</v>
      </c>
      <c r="E80" s="423" t="s">
        <v>354</v>
      </c>
      <c r="F80" s="729">
        <v>666.6666666666666</v>
      </c>
      <c r="G80" s="442">
        <v>1354</v>
      </c>
      <c r="H80" s="443">
        <v>1268</v>
      </c>
      <c r="I80" s="443">
        <f>G80-H80</f>
        <v>86</v>
      </c>
      <c r="J80" s="443">
        <f>$F80*I80</f>
        <v>57333.33333333333</v>
      </c>
      <c r="K80" s="450">
        <f>J80/1000000</f>
        <v>0.057333333333333326</v>
      </c>
      <c r="L80" s="442">
        <v>935</v>
      </c>
      <c r="M80" s="443">
        <v>935</v>
      </c>
      <c r="N80" s="443">
        <f>L80-M80</f>
        <v>0</v>
      </c>
      <c r="O80" s="443">
        <f>$F80*N80</f>
        <v>0</v>
      </c>
      <c r="P80" s="450">
        <f>O80/1000000</f>
        <v>0</v>
      </c>
      <c r="Q80" s="728"/>
    </row>
    <row r="81" spans="1:17" ht="15.75" customHeight="1">
      <c r="A81" s="348"/>
      <c r="B81" s="377" t="s">
        <v>72</v>
      </c>
      <c r="C81" s="434"/>
      <c r="D81" s="464"/>
      <c r="E81" s="464"/>
      <c r="F81" s="434"/>
      <c r="G81" s="439"/>
      <c r="H81" s="440"/>
      <c r="I81" s="440"/>
      <c r="J81" s="440"/>
      <c r="K81" s="441"/>
      <c r="L81" s="439"/>
      <c r="M81" s="440"/>
      <c r="N81" s="440"/>
      <c r="O81" s="440"/>
      <c r="P81" s="441"/>
      <c r="Q81" s="180"/>
    </row>
    <row r="82" spans="1:17" s="719" customFormat="1" ht="15.75" customHeight="1">
      <c r="A82" s="348">
        <v>54</v>
      </c>
      <c r="B82" s="457" t="s">
        <v>65</v>
      </c>
      <c r="C82" s="434">
        <v>4902568</v>
      </c>
      <c r="D82" s="465" t="s">
        <v>12</v>
      </c>
      <c r="E82" s="423" t="s">
        <v>354</v>
      </c>
      <c r="F82" s="434">
        <v>100</v>
      </c>
      <c r="G82" s="442">
        <v>999686</v>
      </c>
      <c r="H82" s="443">
        <v>999965</v>
      </c>
      <c r="I82" s="443">
        <f aca="true" t="shared" si="12" ref="I82:I88">G82-H82</f>
        <v>-279</v>
      </c>
      <c r="J82" s="443">
        <f aca="true" t="shared" si="13" ref="J82:J88">$F82*I82</f>
        <v>-27900</v>
      </c>
      <c r="K82" s="450">
        <f aca="true" t="shared" si="14" ref="K82:K88">J82/1000000</f>
        <v>-0.0279</v>
      </c>
      <c r="L82" s="442">
        <v>24</v>
      </c>
      <c r="M82" s="443">
        <v>21</v>
      </c>
      <c r="N82" s="443">
        <f aca="true" t="shared" si="15" ref="N82:N88">L82-M82</f>
        <v>3</v>
      </c>
      <c r="O82" s="443">
        <f aca="true" t="shared" si="16" ref="O82:O88">$F82*N82</f>
        <v>300</v>
      </c>
      <c r="P82" s="450">
        <f aca="true" t="shared" si="17" ref="P82:P88">O82/1000000</f>
        <v>0.0003</v>
      </c>
      <c r="Q82" s="728" t="s">
        <v>432</v>
      </c>
    </row>
    <row r="83" spans="1:17" ht="15.75" customHeight="1">
      <c r="A83" s="348">
        <v>55</v>
      </c>
      <c r="B83" s="457" t="s">
        <v>73</v>
      </c>
      <c r="C83" s="434">
        <v>4902536</v>
      </c>
      <c r="D83" s="465" t="s">
        <v>12</v>
      </c>
      <c r="E83" s="423" t="s">
        <v>354</v>
      </c>
      <c r="F83" s="434">
        <v>100</v>
      </c>
      <c r="G83" s="439">
        <v>7746</v>
      </c>
      <c r="H83" s="440">
        <v>7772</v>
      </c>
      <c r="I83" s="440">
        <f t="shared" si="12"/>
        <v>-26</v>
      </c>
      <c r="J83" s="440">
        <f t="shared" si="13"/>
        <v>-2600</v>
      </c>
      <c r="K83" s="441">
        <f t="shared" si="14"/>
        <v>-0.0026</v>
      </c>
      <c r="L83" s="439">
        <v>15271</v>
      </c>
      <c r="M83" s="440">
        <v>15271</v>
      </c>
      <c r="N83" s="440">
        <f t="shared" si="15"/>
        <v>0</v>
      </c>
      <c r="O83" s="440">
        <f t="shared" si="16"/>
        <v>0</v>
      </c>
      <c r="P83" s="441">
        <f t="shared" si="17"/>
        <v>0</v>
      </c>
      <c r="Q83" s="180"/>
    </row>
    <row r="84" spans="1:17" ht="15.75" customHeight="1">
      <c r="A84" s="348">
        <v>56</v>
      </c>
      <c r="B84" s="457" t="s">
        <v>86</v>
      </c>
      <c r="C84" s="434">
        <v>4902537</v>
      </c>
      <c r="D84" s="465" t="s">
        <v>12</v>
      </c>
      <c r="E84" s="423" t="s">
        <v>354</v>
      </c>
      <c r="F84" s="434">
        <v>100</v>
      </c>
      <c r="G84" s="439">
        <v>24187</v>
      </c>
      <c r="H84" s="440">
        <v>23885</v>
      </c>
      <c r="I84" s="440">
        <f t="shared" si="12"/>
        <v>302</v>
      </c>
      <c r="J84" s="440">
        <f t="shared" si="13"/>
        <v>30200</v>
      </c>
      <c r="K84" s="441">
        <f t="shared" si="14"/>
        <v>0.0302</v>
      </c>
      <c r="L84" s="439">
        <v>57130</v>
      </c>
      <c r="M84" s="440">
        <v>57130</v>
      </c>
      <c r="N84" s="440">
        <f t="shared" si="15"/>
        <v>0</v>
      </c>
      <c r="O84" s="440">
        <f t="shared" si="16"/>
        <v>0</v>
      </c>
      <c r="P84" s="441">
        <f t="shared" si="17"/>
        <v>0</v>
      </c>
      <c r="Q84" s="180"/>
    </row>
    <row r="85" spans="1:17" s="719" customFormat="1" ht="15.75" customHeight="1">
      <c r="A85" s="348">
        <v>57</v>
      </c>
      <c r="B85" s="457" t="s">
        <v>74</v>
      </c>
      <c r="C85" s="434">
        <v>4902579</v>
      </c>
      <c r="D85" s="465" t="s">
        <v>12</v>
      </c>
      <c r="E85" s="423" t="s">
        <v>354</v>
      </c>
      <c r="F85" s="434">
        <v>100</v>
      </c>
      <c r="G85" s="442">
        <v>4490</v>
      </c>
      <c r="H85" s="443">
        <v>4490</v>
      </c>
      <c r="I85" s="443">
        <f t="shared" si="12"/>
        <v>0</v>
      </c>
      <c r="J85" s="443">
        <f t="shared" si="13"/>
        <v>0</v>
      </c>
      <c r="K85" s="450">
        <f t="shared" si="14"/>
        <v>0</v>
      </c>
      <c r="L85" s="442">
        <v>999953</v>
      </c>
      <c r="M85" s="443">
        <v>999953</v>
      </c>
      <c r="N85" s="443">
        <f t="shared" si="15"/>
        <v>0</v>
      </c>
      <c r="O85" s="443">
        <f t="shared" si="16"/>
        <v>0</v>
      </c>
      <c r="P85" s="450">
        <f t="shared" si="17"/>
        <v>0</v>
      </c>
      <c r="Q85" s="743"/>
    </row>
    <row r="86" spans="1:17" s="719" customFormat="1" ht="15.75" customHeight="1">
      <c r="A86" s="348"/>
      <c r="B86" s="457"/>
      <c r="C86" s="434">
        <v>4902578</v>
      </c>
      <c r="D86" s="465" t="s">
        <v>12</v>
      </c>
      <c r="E86" s="423" t="s">
        <v>354</v>
      </c>
      <c r="F86" s="434">
        <v>100</v>
      </c>
      <c r="G86" s="442">
        <v>0</v>
      </c>
      <c r="H86" s="443">
        <v>0</v>
      </c>
      <c r="I86" s="443">
        <f>G86-H86</f>
        <v>0</v>
      </c>
      <c r="J86" s="443">
        <f>$F86*I86</f>
        <v>0</v>
      </c>
      <c r="K86" s="450">
        <f>J86/1000000</f>
        <v>0</v>
      </c>
      <c r="L86" s="442">
        <v>0</v>
      </c>
      <c r="M86" s="443">
        <v>0</v>
      </c>
      <c r="N86" s="443">
        <f>L86-M86</f>
        <v>0</v>
      </c>
      <c r="O86" s="443">
        <f>$F86*N86</f>
        <v>0</v>
      </c>
      <c r="P86" s="450">
        <f>O86/1000000</f>
        <v>0</v>
      </c>
      <c r="Q86" s="743" t="s">
        <v>428</v>
      </c>
    </row>
    <row r="87" spans="1:17" ht="15.75" customHeight="1">
      <c r="A87" s="348">
        <v>58</v>
      </c>
      <c r="B87" s="457" t="s">
        <v>75</v>
      </c>
      <c r="C87" s="434">
        <v>4902539</v>
      </c>
      <c r="D87" s="465" t="s">
        <v>12</v>
      </c>
      <c r="E87" s="423" t="s">
        <v>354</v>
      </c>
      <c r="F87" s="434">
        <v>100</v>
      </c>
      <c r="G87" s="439">
        <v>998576</v>
      </c>
      <c r="H87" s="440">
        <v>998603</v>
      </c>
      <c r="I87" s="440">
        <f t="shared" si="12"/>
        <v>-27</v>
      </c>
      <c r="J87" s="440">
        <f t="shared" si="13"/>
        <v>-2700</v>
      </c>
      <c r="K87" s="441">
        <f t="shared" si="14"/>
        <v>-0.0027</v>
      </c>
      <c r="L87" s="439">
        <v>61</v>
      </c>
      <c r="M87" s="440">
        <v>61</v>
      </c>
      <c r="N87" s="440">
        <f t="shared" si="15"/>
        <v>0</v>
      </c>
      <c r="O87" s="440">
        <f t="shared" si="16"/>
        <v>0</v>
      </c>
      <c r="P87" s="441">
        <f t="shared" si="17"/>
        <v>0</v>
      </c>
      <c r="Q87" s="180"/>
    </row>
    <row r="88" spans="1:17" ht="15.75" customHeight="1">
      <c r="A88" s="348">
        <v>59</v>
      </c>
      <c r="B88" s="457" t="s">
        <v>61</v>
      </c>
      <c r="C88" s="434">
        <v>4902540</v>
      </c>
      <c r="D88" s="465" t="s">
        <v>12</v>
      </c>
      <c r="E88" s="423" t="s">
        <v>354</v>
      </c>
      <c r="F88" s="434">
        <v>100</v>
      </c>
      <c r="G88" s="439">
        <v>15</v>
      </c>
      <c r="H88" s="440">
        <v>15</v>
      </c>
      <c r="I88" s="440">
        <f t="shared" si="12"/>
        <v>0</v>
      </c>
      <c r="J88" s="440">
        <f t="shared" si="13"/>
        <v>0</v>
      </c>
      <c r="K88" s="441">
        <f t="shared" si="14"/>
        <v>0</v>
      </c>
      <c r="L88" s="439">
        <v>13398</v>
      </c>
      <c r="M88" s="440">
        <v>13398</v>
      </c>
      <c r="N88" s="440">
        <f t="shared" si="15"/>
        <v>0</v>
      </c>
      <c r="O88" s="440">
        <f t="shared" si="16"/>
        <v>0</v>
      </c>
      <c r="P88" s="441">
        <f t="shared" si="17"/>
        <v>0</v>
      </c>
      <c r="Q88" s="180"/>
    </row>
    <row r="89" spans="1:17" ht="15.75" customHeight="1">
      <c r="A89" s="348"/>
      <c r="B89" s="377" t="s">
        <v>76</v>
      </c>
      <c r="C89" s="434"/>
      <c r="D89" s="464"/>
      <c r="E89" s="464"/>
      <c r="F89" s="434"/>
      <c r="G89" s="439"/>
      <c r="H89" s="440"/>
      <c r="I89" s="440"/>
      <c r="J89" s="440"/>
      <c r="K89" s="441"/>
      <c r="L89" s="439"/>
      <c r="M89" s="440"/>
      <c r="N89" s="440"/>
      <c r="O89" s="440"/>
      <c r="P89" s="441"/>
      <c r="Q89" s="180"/>
    </row>
    <row r="90" spans="1:17" s="719" customFormat="1" ht="15.75" customHeight="1">
      <c r="A90" s="348">
        <v>60</v>
      </c>
      <c r="B90" s="457" t="s">
        <v>77</v>
      </c>
      <c r="C90" s="434">
        <v>4902551</v>
      </c>
      <c r="D90" s="465" t="s">
        <v>12</v>
      </c>
      <c r="E90" s="423" t="s">
        <v>354</v>
      </c>
      <c r="F90" s="434">
        <v>100</v>
      </c>
      <c r="G90" s="442">
        <v>176410</v>
      </c>
      <c r="H90" s="443">
        <v>175710</v>
      </c>
      <c r="I90" s="443">
        <f>G90-H90</f>
        <v>700</v>
      </c>
      <c r="J90" s="443">
        <f>$F90*I90</f>
        <v>70000</v>
      </c>
      <c r="K90" s="450">
        <f>J90/1000000</f>
        <v>0.07</v>
      </c>
      <c r="L90" s="442">
        <v>50196</v>
      </c>
      <c r="M90" s="443">
        <v>49974</v>
      </c>
      <c r="N90" s="443">
        <f>L90-M90</f>
        <v>222</v>
      </c>
      <c r="O90" s="443">
        <f>$F90*N90</f>
        <v>22200</v>
      </c>
      <c r="P90" s="450">
        <f>O90/1000000</f>
        <v>0.0222</v>
      </c>
      <c r="Q90" s="743"/>
    </row>
    <row r="91" spans="1:17" ht="15.75" customHeight="1">
      <c r="A91" s="348">
        <v>61</v>
      </c>
      <c r="B91" s="457" t="s">
        <v>78</v>
      </c>
      <c r="C91" s="434">
        <v>4902542</v>
      </c>
      <c r="D91" s="465" t="s">
        <v>12</v>
      </c>
      <c r="E91" s="423" t="s">
        <v>354</v>
      </c>
      <c r="F91" s="434">
        <v>100</v>
      </c>
      <c r="G91" s="439">
        <v>17761</v>
      </c>
      <c r="H91" s="440">
        <v>17381</v>
      </c>
      <c r="I91" s="440">
        <f>G91-H91</f>
        <v>380</v>
      </c>
      <c r="J91" s="440">
        <f>$F91*I91</f>
        <v>38000</v>
      </c>
      <c r="K91" s="441">
        <f>J91/1000000</f>
        <v>0.038</v>
      </c>
      <c r="L91" s="439">
        <v>64577</v>
      </c>
      <c r="M91" s="440">
        <v>64448</v>
      </c>
      <c r="N91" s="440">
        <f>L91-M91</f>
        <v>129</v>
      </c>
      <c r="O91" s="440">
        <f>$F91*N91</f>
        <v>12900</v>
      </c>
      <c r="P91" s="441">
        <f>O91/1000000</f>
        <v>0.0129</v>
      </c>
      <c r="Q91" s="180"/>
    </row>
    <row r="92" spans="1:17" ht="15.75" customHeight="1">
      <c r="A92" s="348">
        <v>62</v>
      </c>
      <c r="B92" s="457" t="s">
        <v>79</v>
      </c>
      <c r="C92" s="434">
        <v>4902544</v>
      </c>
      <c r="D92" s="465" t="s">
        <v>12</v>
      </c>
      <c r="E92" s="423" t="s">
        <v>354</v>
      </c>
      <c r="F92" s="434">
        <v>100</v>
      </c>
      <c r="G92" s="439">
        <v>5828</v>
      </c>
      <c r="H92" s="512">
        <v>5328</v>
      </c>
      <c r="I92" s="440">
        <f>G92-H92</f>
        <v>500</v>
      </c>
      <c r="J92" s="440">
        <f>$F92*I92</f>
        <v>50000</v>
      </c>
      <c r="K92" s="441">
        <f>J92/1000000</f>
        <v>0.05</v>
      </c>
      <c r="L92" s="439">
        <v>1831</v>
      </c>
      <c r="M92" s="440">
        <v>1573</v>
      </c>
      <c r="N92" s="440">
        <f>L92-M92</f>
        <v>258</v>
      </c>
      <c r="O92" s="440">
        <f>$F92*N92</f>
        <v>25800</v>
      </c>
      <c r="P92" s="441">
        <f>O92/1000000</f>
        <v>0.0258</v>
      </c>
      <c r="Q92" s="180"/>
    </row>
    <row r="93" spans="1:17" ht="15.75" customHeight="1">
      <c r="A93" s="348"/>
      <c r="B93" s="377" t="s">
        <v>34</v>
      </c>
      <c r="C93" s="434"/>
      <c r="D93" s="464"/>
      <c r="E93" s="464"/>
      <c r="F93" s="434"/>
      <c r="G93" s="439"/>
      <c r="H93" s="440"/>
      <c r="I93" s="440"/>
      <c r="J93" s="440"/>
      <c r="K93" s="441"/>
      <c r="L93" s="439"/>
      <c r="M93" s="440"/>
      <c r="N93" s="440"/>
      <c r="O93" s="440"/>
      <c r="P93" s="441"/>
      <c r="Q93" s="180"/>
    </row>
    <row r="94" spans="1:17" ht="15.75" customHeight="1">
      <c r="A94" s="739">
        <v>63</v>
      </c>
      <c r="B94" s="457" t="s">
        <v>71</v>
      </c>
      <c r="C94" s="434">
        <v>4864807</v>
      </c>
      <c r="D94" s="465" t="s">
        <v>12</v>
      </c>
      <c r="E94" s="423" t="s">
        <v>354</v>
      </c>
      <c r="F94" s="434">
        <v>100</v>
      </c>
      <c r="G94" s="439">
        <v>154395</v>
      </c>
      <c r="H94" s="440">
        <v>151203</v>
      </c>
      <c r="I94" s="440">
        <f>G94-H94</f>
        <v>3192</v>
      </c>
      <c r="J94" s="440">
        <f>$F94*I94</f>
        <v>319200</v>
      </c>
      <c r="K94" s="441">
        <f>J94/1000000</f>
        <v>0.3192</v>
      </c>
      <c r="L94" s="439">
        <v>20888</v>
      </c>
      <c r="M94" s="440">
        <v>20888</v>
      </c>
      <c r="N94" s="440">
        <f>L94-M94</f>
        <v>0</v>
      </c>
      <c r="O94" s="440">
        <f>$F94*N94</f>
        <v>0</v>
      </c>
      <c r="P94" s="441">
        <f>O94/1000000</f>
        <v>0</v>
      </c>
      <c r="Q94" s="180"/>
    </row>
    <row r="95" spans="1:17" ht="15.75" customHeight="1">
      <c r="A95" s="739">
        <v>64</v>
      </c>
      <c r="B95" s="457" t="s">
        <v>249</v>
      </c>
      <c r="C95" s="434">
        <v>4865086</v>
      </c>
      <c r="D95" s="465" t="s">
        <v>12</v>
      </c>
      <c r="E95" s="423" t="s">
        <v>354</v>
      </c>
      <c r="F95" s="434">
        <v>100</v>
      </c>
      <c r="G95" s="439">
        <v>22944</v>
      </c>
      <c r="H95" s="440">
        <v>22468</v>
      </c>
      <c r="I95" s="440">
        <f>G95-H95</f>
        <v>476</v>
      </c>
      <c r="J95" s="440">
        <f>$F95*I95</f>
        <v>47600</v>
      </c>
      <c r="K95" s="441">
        <f>J95/1000000</f>
        <v>0.0476</v>
      </c>
      <c r="L95" s="439">
        <v>44418</v>
      </c>
      <c r="M95" s="440">
        <v>44418</v>
      </c>
      <c r="N95" s="440">
        <f>L95-M95</f>
        <v>0</v>
      </c>
      <c r="O95" s="440">
        <f>$F95*N95</f>
        <v>0</v>
      </c>
      <c r="P95" s="441">
        <f>O95/1000000</f>
        <v>0</v>
      </c>
      <c r="Q95" s="180"/>
    </row>
    <row r="96" spans="1:17" ht="15.75" customHeight="1">
      <c r="A96" s="739">
        <v>65</v>
      </c>
      <c r="B96" s="457" t="s">
        <v>84</v>
      </c>
      <c r="C96" s="434">
        <v>4902528</v>
      </c>
      <c r="D96" s="465" t="s">
        <v>12</v>
      </c>
      <c r="E96" s="423" t="s">
        <v>354</v>
      </c>
      <c r="F96" s="434">
        <v>-300</v>
      </c>
      <c r="G96" s="439">
        <v>22</v>
      </c>
      <c r="H96" s="440">
        <v>23</v>
      </c>
      <c r="I96" s="440">
        <f>G96-H96</f>
        <v>-1</v>
      </c>
      <c r="J96" s="440">
        <f>$F96*I96</f>
        <v>300</v>
      </c>
      <c r="K96" s="441">
        <f>J96/1000000</f>
        <v>0.0003</v>
      </c>
      <c r="L96" s="439">
        <v>382</v>
      </c>
      <c r="M96" s="440">
        <v>382</v>
      </c>
      <c r="N96" s="440">
        <f>L96-M96</f>
        <v>0</v>
      </c>
      <c r="O96" s="440">
        <f>$F96*N96</f>
        <v>0</v>
      </c>
      <c r="P96" s="441">
        <f>O96/1000000</f>
        <v>0</v>
      </c>
      <c r="Q96" s="551"/>
    </row>
    <row r="97" spans="1:17" ht="15.75" customHeight="1">
      <c r="A97" s="739"/>
      <c r="B97" s="454" t="s">
        <v>80</v>
      </c>
      <c r="C97" s="433"/>
      <c r="D97" s="460"/>
      <c r="E97" s="460"/>
      <c r="F97" s="433"/>
      <c r="G97" s="439"/>
      <c r="H97" s="440"/>
      <c r="I97" s="440"/>
      <c r="J97" s="440"/>
      <c r="K97" s="441"/>
      <c r="L97" s="439"/>
      <c r="M97" s="440"/>
      <c r="N97" s="440"/>
      <c r="O97" s="440"/>
      <c r="P97" s="441"/>
      <c r="Q97" s="180"/>
    </row>
    <row r="98" spans="1:17" ht="16.5">
      <c r="A98" s="740">
        <v>66</v>
      </c>
      <c r="B98" s="530" t="s">
        <v>81</v>
      </c>
      <c r="C98" s="433">
        <v>4902577</v>
      </c>
      <c r="D98" s="460" t="s">
        <v>12</v>
      </c>
      <c r="E98" s="423" t="s">
        <v>354</v>
      </c>
      <c r="F98" s="433">
        <v>-400</v>
      </c>
      <c r="G98" s="439">
        <v>995590</v>
      </c>
      <c r="H98" s="440">
        <v>995589</v>
      </c>
      <c r="I98" s="440">
        <f>G98-H98</f>
        <v>1</v>
      </c>
      <c r="J98" s="440">
        <f>$F98*I98</f>
        <v>-400</v>
      </c>
      <c r="K98" s="441">
        <f>J98/1000000</f>
        <v>-0.0004</v>
      </c>
      <c r="L98" s="439">
        <v>50</v>
      </c>
      <c r="M98" s="440">
        <v>50</v>
      </c>
      <c r="N98" s="440">
        <f>L98-M98</f>
        <v>0</v>
      </c>
      <c r="O98" s="440">
        <f>$F98*N98</f>
        <v>0</v>
      </c>
      <c r="P98" s="441">
        <f>O98/1000000</f>
        <v>0</v>
      </c>
      <c r="Q98" s="706"/>
    </row>
    <row r="99" spans="1:17" s="719" customFormat="1" ht="16.5">
      <c r="A99" s="740">
        <v>67</v>
      </c>
      <c r="B99" s="530" t="s">
        <v>82</v>
      </c>
      <c r="C99" s="433">
        <v>4902525</v>
      </c>
      <c r="D99" s="460" t="s">
        <v>12</v>
      </c>
      <c r="E99" s="423" t="s">
        <v>354</v>
      </c>
      <c r="F99" s="433">
        <v>400</v>
      </c>
      <c r="G99" s="442">
        <v>1</v>
      </c>
      <c r="H99" s="443">
        <v>1</v>
      </c>
      <c r="I99" s="443">
        <f>G99-H99</f>
        <v>0</v>
      </c>
      <c r="J99" s="443">
        <f>$F99*I99</f>
        <v>0</v>
      </c>
      <c r="K99" s="450">
        <f>J99/1000000</f>
        <v>0</v>
      </c>
      <c r="L99" s="442">
        <v>999998</v>
      </c>
      <c r="M99" s="443">
        <v>999998</v>
      </c>
      <c r="N99" s="443">
        <f>L99-M99</f>
        <v>0</v>
      </c>
      <c r="O99" s="443">
        <f>$F99*N99</f>
        <v>0</v>
      </c>
      <c r="P99" s="450">
        <f>O99/1000000</f>
        <v>0</v>
      </c>
      <c r="Q99" s="776"/>
    </row>
    <row r="100" spans="1:17" ht="16.5">
      <c r="A100" s="740"/>
      <c r="B100" s="377" t="s">
        <v>400</v>
      </c>
      <c r="C100" s="433"/>
      <c r="D100" s="460"/>
      <c r="E100" s="423"/>
      <c r="F100" s="433"/>
      <c r="G100" s="439"/>
      <c r="H100" s="440"/>
      <c r="I100" s="440"/>
      <c r="J100" s="440"/>
      <c r="K100" s="441"/>
      <c r="L100" s="439"/>
      <c r="M100" s="440"/>
      <c r="N100" s="440"/>
      <c r="O100" s="440"/>
      <c r="P100" s="441"/>
      <c r="Q100" s="180"/>
    </row>
    <row r="101" spans="1:17" ht="18">
      <c r="A101" s="740">
        <v>68</v>
      </c>
      <c r="B101" s="457" t="s">
        <v>399</v>
      </c>
      <c r="C101" s="390">
        <v>5128444</v>
      </c>
      <c r="D101" s="151" t="s">
        <v>12</v>
      </c>
      <c r="E101" s="115" t="s">
        <v>354</v>
      </c>
      <c r="F101" s="577">
        <v>800</v>
      </c>
      <c r="G101" s="439">
        <v>988124</v>
      </c>
      <c r="H101" s="440">
        <v>990516</v>
      </c>
      <c r="I101" s="409">
        <f>G101-H101</f>
        <v>-2392</v>
      </c>
      <c r="J101" s="409">
        <f>$F101*I101</f>
        <v>-1913600</v>
      </c>
      <c r="K101" s="409">
        <f>J101/1000000</f>
        <v>-1.9136</v>
      </c>
      <c r="L101" s="439">
        <v>264</v>
      </c>
      <c r="M101" s="440">
        <v>264</v>
      </c>
      <c r="N101" s="409">
        <f>L101-M101</f>
        <v>0</v>
      </c>
      <c r="O101" s="409">
        <f>$F101*N101</f>
        <v>0</v>
      </c>
      <c r="P101" s="409">
        <f>O101/1000000</f>
        <v>0</v>
      </c>
      <c r="Q101" s="180"/>
    </row>
    <row r="102" spans="1:17" ht="16.5">
      <c r="A102" s="740">
        <v>69</v>
      </c>
      <c r="B102" s="457" t="s">
        <v>410</v>
      </c>
      <c r="C102" s="433">
        <v>5100232</v>
      </c>
      <c r="D102" s="151" t="s">
        <v>12</v>
      </c>
      <c r="E102" s="115" t="s">
        <v>354</v>
      </c>
      <c r="F102" s="433">
        <v>800</v>
      </c>
      <c r="G102" s="442">
        <v>993211</v>
      </c>
      <c r="H102" s="443">
        <v>992335</v>
      </c>
      <c r="I102" s="406">
        <f>G102-H102</f>
        <v>876</v>
      </c>
      <c r="J102" s="406">
        <f>$F102*I102</f>
        <v>700800</v>
      </c>
      <c r="K102" s="406">
        <f>J102/1000000</f>
        <v>0.7008</v>
      </c>
      <c r="L102" s="442">
        <v>73</v>
      </c>
      <c r="M102" s="443">
        <v>73</v>
      </c>
      <c r="N102" s="406">
        <f>L102-M102</f>
        <v>0</v>
      </c>
      <c r="O102" s="406">
        <f>$F102*N102</f>
        <v>0</v>
      </c>
      <c r="P102" s="406">
        <f>O102/1000000</f>
        <v>0</v>
      </c>
      <c r="Q102" s="180"/>
    </row>
    <row r="103" spans="1:17" ht="15.75" customHeight="1" thickBot="1">
      <c r="A103" s="420"/>
      <c r="B103" s="695"/>
      <c r="C103" s="417"/>
      <c r="D103" s="696"/>
      <c r="E103" s="424"/>
      <c r="F103" s="417"/>
      <c r="G103" s="444"/>
      <c r="H103" s="445"/>
      <c r="I103" s="445"/>
      <c r="J103" s="445"/>
      <c r="K103" s="446"/>
      <c r="L103" s="444"/>
      <c r="M103" s="445"/>
      <c r="N103" s="445"/>
      <c r="O103" s="445"/>
      <c r="P103" s="446"/>
      <c r="Q103" s="181"/>
    </row>
    <row r="104" spans="7:16" ht="13.5" thickTop="1">
      <c r="G104" s="18"/>
      <c r="H104" s="18"/>
      <c r="I104" s="18"/>
      <c r="J104" s="18"/>
      <c r="L104" s="18"/>
      <c r="M104" s="18"/>
      <c r="N104" s="18"/>
      <c r="O104" s="18"/>
      <c r="P104" s="18"/>
    </row>
    <row r="105" spans="2:16" ht="12.75">
      <c r="B105" s="17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2:16" ht="18">
      <c r="B106" s="183" t="s">
        <v>248</v>
      </c>
      <c r="G106" s="18"/>
      <c r="H106" s="18"/>
      <c r="I106" s="18"/>
      <c r="J106" s="18"/>
      <c r="K106" s="598">
        <f>SUM(K7:K103)</f>
        <v>7.462218693333337</v>
      </c>
      <c r="L106" s="18"/>
      <c r="M106" s="18"/>
      <c r="N106" s="18"/>
      <c r="O106" s="18"/>
      <c r="P106" s="182">
        <f>SUM(P7:P103)</f>
        <v>0.15970559999999998</v>
      </c>
    </row>
    <row r="107" spans="2:16" ht="12.75">
      <c r="B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2:16" ht="12.75">
      <c r="B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2:16" ht="12.75">
      <c r="B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2:16" ht="12.75">
      <c r="B110" s="17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2:16" ht="12.75">
      <c r="B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1:16" ht="15.75">
      <c r="A112" s="16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1:17" ht="24" thickBot="1">
      <c r="A113" s="222" t="s">
        <v>247</v>
      </c>
      <c r="G113" s="19"/>
      <c r="H113" s="19"/>
      <c r="I113" s="98" t="s">
        <v>406</v>
      </c>
      <c r="J113" s="19"/>
      <c r="K113" s="19"/>
      <c r="L113" s="19"/>
      <c r="M113" s="19"/>
      <c r="N113" s="98" t="s">
        <v>407</v>
      </c>
      <c r="O113" s="19"/>
      <c r="P113" s="19"/>
      <c r="Q113" s="215" t="str">
        <f>Q1</f>
        <v>NOVEMBER-2014</v>
      </c>
    </row>
    <row r="114" spans="1:17" ht="39.75" thickBot="1" thickTop="1">
      <c r="A114" s="99" t="s">
        <v>8</v>
      </c>
      <c r="B114" s="38" t="s">
        <v>9</v>
      </c>
      <c r="C114" s="39" t="s">
        <v>1</v>
      </c>
      <c r="D114" s="39" t="s">
        <v>2</v>
      </c>
      <c r="E114" s="39" t="s">
        <v>3</v>
      </c>
      <c r="F114" s="39" t="s">
        <v>10</v>
      </c>
      <c r="G114" s="41" t="str">
        <f>G5</f>
        <v>FINAL READING 01/12/2014</v>
      </c>
      <c r="H114" s="39" t="str">
        <f>H5</f>
        <v>INTIAL READING 01/11/2014</v>
      </c>
      <c r="I114" s="39" t="s">
        <v>4</v>
      </c>
      <c r="J114" s="39" t="s">
        <v>5</v>
      </c>
      <c r="K114" s="40" t="s">
        <v>6</v>
      </c>
      <c r="L114" s="41" t="str">
        <f>G5</f>
        <v>FINAL READING 01/12/2014</v>
      </c>
      <c r="M114" s="39" t="str">
        <f>H5</f>
        <v>INTIAL READING 01/11/2014</v>
      </c>
      <c r="N114" s="39" t="s">
        <v>4</v>
      </c>
      <c r="O114" s="39" t="s">
        <v>5</v>
      </c>
      <c r="P114" s="40" t="s">
        <v>6</v>
      </c>
      <c r="Q114" s="40" t="s">
        <v>317</v>
      </c>
    </row>
    <row r="115" spans="1:16" ht="8.25" customHeight="1" thickBot="1" thickTop="1">
      <c r="A115" s="14"/>
      <c r="B115" s="12"/>
      <c r="C115" s="11"/>
      <c r="D115" s="11"/>
      <c r="E115" s="11"/>
      <c r="F115" s="11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1:17" ht="15.75" customHeight="1" thickTop="1">
      <c r="A116" s="435"/>
      <c r="B116" s="436" t="s">
        <v>28</v>
      </c>
      <c r="C116" s="414"/>
      <c r="D116" s="400"/>
      <c r="E116" s="400"/>
      <c r="F116" s="400"/>
      <c r="G116" s="102"/>
      <c r="H116" s="26"/>
      <c r="I116" s="26"/>
      <c r="J116" s="26"/>
      <c r="K116" s="27"/>
      <c r="L116" s="102"/>
      <c r="M116" s="26"/>
      <c r="N116" s="26"/>
      <c r="O116" s="26"/>
      <c r="P116" s="27"/>
      <c r="Q116" s="179"/>
    </row>
    <row r="117" spans="1:17" ht="15.75" customHeight="1">
      <c r="A117" s="413">
        <v>1</v>
      </c>
      <c r="B117" s="453" t="s">
        <v>83</v>
      </c>
      <c r="C117" s="433">
        <v>4865092</v>
      </c>
      <c r="D117" s="423" t="s">
        <v>12</v>
      </c>
      <c r="E117" s="423" t="s">
        <v>354</v>
      </c>
      <c r="F117" s="433">
        <v>-100</v>
      </c>
      <c r="G117" s="439">
        <v>17423</v>
      </c>
      <c r="H117" s="440">
        <v>17259</v>
      </c>
      <c r="I117" s="440">
        <f>G117-H117</f>
        <v>164</v>
      </c>
      <c r="J117" s="440">
        <f aca="true" t="shared" si="18" ref="J117:J127">$F117*I117</f>
        <v>-16400</v>
      </c>
      <c r="K117" s="441">
        <f aca="true" t="shared" si="19" ref="K117:K127">J117/1000000</f>
        <v>-0.0164</v>
      </c>
      <c r="L117" s="439">
        <v>16024</v>
      </c>
      <c r="M117" s="440">
        <v>16023</v>
      </c>
      <c r="N117" s="440">
        <f>L117-M117</f>
        <v>1</v>
      </c>
      <c r="O117" s="440">
        <f aca="true" t="shared" si="20" ref="O117:O127">$F117*N117</f>
        <v>-100</v>
      </c>
      <c r="P117" s="441">
        <f aca="true" t="shared" si="21" ref="P117:P127">O117/1000000</f>
        <v>-0.0001</v>
      </c>
      <c r="Q117" s="180"/>
    </row>
    <row r="118" spans="1:17" ht="16.5">
      <c r="A118" s="413"/>
      <c r="B118" s="454" t="s">
        <v>41</v>
      </c>
      <c r="C118" s="433"/>
      <c r="D118" s="461"/>
      <c r="E118" s="461"/>
      <c r="F118" s="433"/>
      <c r="G118" s="439"/>
      <c r="H118" s="440"/>
      <c r="I118" s="440"/>
      <c r="J118" s="440"/>
      <c r="K118" s="441"/>
      <c r="L118" s="439"/>
      <c r="M118" s="440"/>
      <c r="N118" s="440"/>
      <c r="O118" s="440"/>
      <c r="P118" s="441"/>
      <c r="Q118" s="180"/>
    </row>
    <row r="119" spans="1:17" ht="16.5">
      <c r="A119" s="413">
        <v>2</v>
      </c>
      <c r="B119" s="453" t="s">
        <v>42</v>
      </c>
      <c r="C119" s="433">
        <v>4864955</v>
      </c>
      <c r="D119" s="460" t="s">
        <v>12</v>
      </c>
      <c r="E119" s="423" t="s">
        <v>354</v>
      </c>
      <c r="F119" s="433">
        <v>-1000</v>
      </c>
      <c r="G119" s="439">
        <v>10848</v>
      </c>
      <c r="H119" s="440">
        <v>10548</v>
      </c>
      <c r="I119" s="440">
        <f>G119-H119</f>
        <v>300</v>
      </c>
      <c r="J119" s="440">
        <f t="shared" si="18"/>
        <v>-300000</v>
      </c>
      <c r="K119" s="441">
        <f t="shared" si="19"/>
        <v>-0.3</v>
      </c>
      <c r="L119" s="439">
        <v>7604</v>
      </c>
      <c r="M119" s="440">
        <v>7595</v>
      </c>
      <c r="N119" s="440">
        <f>L119-M119</f>
        <v>9</v>
      </c>
      <c r="O119" s="440">
        <f t="shared" si="20"/>
        <v>-9000</v>
      </c>
      <c r="P119" s="441">
        <f t="shared" si="21"/>
        <v>-0.009</v>
      </c>
      <c r="Q119" s="180"/>
    </row>
    <row r="120" spans="1:17" ht="16.5">
      <c r="A120" s="413"/>
      <c r="B120" s="454" t="s">
        <v>18</v>
      </c>
      <c r="C120" s="433"/>
      <c r="D120" s="460"/>
      <c r="E120" s="423"/>
      <c r="F120" s="433"/>
      <c r="G120" s="439"/>
      <c r="H120" s="440"/>
      <c r="I120" s="440"/>
      <c r="J120" s="440"/>
      <c r="K120" s="441"/>
      <c r="L120" s="439"/>
      <c r="M120" s="440"/>
      <c r="N120" s="440"/>
      <c r="O120" s="440"/>
      <c r="P120" s="441"/>
      <c r="Q120" s="180"/>
    </row>
    <row r="121" spans="1:17" ht="16.5">
      <c r="A121" s="413">
        <v>3</v>
      </c>
      <c r="B121" s="453" t="s">
        <v>19</v>
      </c>
      <c r="C121" s="433">
        <v>4864808</v>
      </c>
      <c r="D121" s="460" t="s">
        <v>12</v>
      </c>
      <c r="E121" s="423" t="s">
        <v>354</v>
      </c>
      <c r="F121" s="433">
        <v>-200</v>
      </c>
      <c r="G121" s="439">
        <v>4409</v>
      </c>
      <c r="H121" s="440">
        <v>3794</v>
      </c>
      <c r="I121" s="443">
        <f>G121-H121</f>
        <v>615</v>
      </c>
      <c r="J121" s="443">
        <f t="shared" si="18"/>
        <v>-123000</v>
      </c>
      <c r="K121" s="450">
        <f t="shared" si="19"/>
        <v>-0.123</v>
      </c>
      <c r="L121" s="439">
        <v>15073</v>
      </c>
      <c r="M121" s="440">
        <v>15073</v>
      </c>
      <c r="N121" s="440">
        <f>L121-M121</f>
        <v>0</v>
      </c>
      <c r="O121" s="440">
        <f t="shared" si="20"/>
        <v>0</v>
      </c>
      <c r="P121" s="441">
        <f t="shared" si="21"/>
        <v>0</v>
      </c>
      <c r="Q121" s="568"/>
    </row>
    <row r="122" spans="1:17" s="719" customFormat="1" ht="16.5">
      <c r="A122" s="413">
        <v>4</v>
      </c>
      <c r="B122" s="453" t="s">
        <v>20</v>
      </c>
      <c r="C122" s="433">
        <v>4864877</v>
      </c>
      <c r="D122" s="460" t="s">
        <v>12</v>
      </c>
      <c r="E122" s="423" t="s">
        <v>354</v>
      </c>
      <c r="F122" s="433">
        <v>-1000</v>
      </c>
      <c r="G122" s="442">
        <v>999496</v>
      </c>
      <c r="H122" s="443">
        <v>999527</v>
      </c>
      <c r="I122" s="443">
        <f>G122-H122</f>
        <v>-31</v>
      </c>
      <c r="J122" s="443">
        <f t="shared" si="18"/>
        <v>31000</v>
      </c>
      <c r="K122" s="450">
        <f t="shared" si="19"/>
        <v>0.031</v>
      </c>
      <c r="L122" s="442">
        <v>937</v>
      </c>
      <c r="M122" s="443">
        <v>937</v>
      </c>
      <c r="N122" s="443">
        <f>L122-M122</f>
        <v>0</v>
      </c>
      <c r="O122" s="443">
        <f t="shared" si="20"/>
        <v>0</v>
      </c>
      <c r="P122" s="450">
        <f t="shared" si="21"/>
        <v>0</v>
      </c>
      <c r="Q122" s="728"/>
    </row>
    <row r="123" spans="1:17" ht="16.5">
      <c r="A123" s="413"/>
      <c r="B123" s="453"/>
      <c r="C123" s="433"/>
      <c r="D123" s="460"/>
      <c r="E123" s="423"/>
      <c r="F123" s="433"/>
      <c r="G123" s="451"/>
      <c r="H123" s="283"/>
      <c r="I123" s="440"/>
      <c r="J123" s="440"/>
      <c r="K123" s="441"/>
      <c r="L123" s="451"/>
      <c r="M123" s="443"/>
      <c r="N123" s="440"/>
      <c r="O123" s="440"/>
      <c r="P123" s="441"/>
      <c r="Q123" s="180"/>
    </row>
    <row r="124" spans="1:17" ht="16.5">
      <c r="A124" s="437"/>
      <c r="B124" s="458" t="s">
        <v>49</v>
      </c>
      <c r="C124" s="408"/>
      <c r="D124" s="466"/>
      <c r="E124" s="466"/>
      <c r="F124" s="438"/>
      <c r="G124" s="451"/>
      <c r="H124" s="283"/>
      <c r="I124" s="440"/>
      <c r="J124" s="440"/>
      <c r="K124" s="441"/>
      <c r="L124" s="451"/>
      <c r="M124" s="283"/>
      <c r="N124" s="440"/>
      <c r="O124" s="440"/>
      <c r="P124" s="441"/>
      <c r="Q124" s="180"/>
    </row>
    <row r="125" spans="1:17" s="719" customFormat="1" ht="16.5">
      <c r="A125" s="413">
        <v>5</v>
      </c>
      <c r="B125" s="456" t="s">
        <v>50</v>
      </c>
      <c r="C125" s="433">
        <v>4864898</v>
      </c>
      <c r="D125" s="461" t="s">
        <v>12</v>
      </c>
      <c r="E125" s="423" t="s">
        <v>354</v>
      </c>
      <c r="F125" s="433">
        <v>-100</v>
      </c>
      <c r="G125" s="442">
        <v>10930</v>
      </c>
      <c r="H125" s="443">
        <v>11168</v>
      </c>
      <c r="I125" s="443">
        <f>G125-H125</f>
        <v>-238</v>
      </c>
      <c r="J125" s="443">
        <f t="shared" si="18"/>
        <v>23800</v>
      </c>
      <c r="K125" s="450">
        <f t="shared" si="19"/>
        <v>0.0238</v>
      </c>
      <c r="L125" s="442">
        <v>61454</v>
      </c>
      <c r="M125" s="443">
        <v>61454</v>
      </c>
      <c r="N125" s="443">
        <f>L125-M125</f>
        <v>0</v>
      </c>
      <c r="O125" s="443">
        <f t="shared" si="20"/>
        <v>0</v>
      </c>
      <c r="P125" s="450">
        <f t="shared" si="21"/>
        <v>0</v>
      </c>
      <c r="Q125" s="732"/>
    </row>
    <row r="126" spans="1:17" ht="16.5">
      <c r="A126" s="413"/>
      <c r="B126" s="455" t="s">
        <v>51</v>
      </c>
      <c r="C126" s="433"/>
      <c r="D126" s="460"/>
      <c r="E126" s="423"/>
      <c r="F126" s="433"/>
      <c r="G126" s="439"/>
      <c r="H126" s="440"/>
      <c r="I126" s="440"/>
      <c r="J126" s="440"/>
      <c r="K126" s="441"/>
      <c r="L126" s="439"/>
      <c r="M126" s="440"/>
      <c r="N126" s="440"/>
      <c r="O126" s="440"/>
      <c r="P126" s="441"/>
      <c r="Q126" s="180"/>
    </row>
    <row r="127" spans="1:17" ht="16.5">
      <c r="A127" s="413">
        <v>6</v>
      </c>
      <c r="B127" s="708" t="s">
        <v>357</v>
      </c>
      <c r="C127" s="433">
        <v>4865174</v>
      </c>
      <c r="D127" s="461" t="s">
        <v>12</v>
      </c>
      <c r="E127" s="423" t="s">
        <v>354</v>
      </c>
      <c r="F127" s="433">
        <v>-1000</v>
      </c>
      <c r="G127" s="442">
        <v>0</v>
      </c>
      <c r="H127" s="443">
        <v>0</v>
      </c>
      <c r="I127" s="443">
        <f>G127-H127</f>
        <v>0</v>
      </c>
      <c r="J127" s="443">
        <f t="shared" si="18"/>
        <v>0</v>
      </c>
      <c r="K127" s="450">
        <f t="shared" si="19"/>
        <v>0</v>
      </c>
      <c r="L127" s="442">
        <v>0</v>
      </c>
      <c r="M127" s="443">
        <v>0</v>
      </c>
      <c r="N127" s="443">
        <f>L127-M127</f>
        <v>0</v>
      </c>
      <c r="O127" s="443">
        <f t="shared" si="20"/>
        <v>0</v>
      </c>
      <c r="P127" s="450">
        <f t="shared" si="21"/>
        <v>0</v>
      </c>
      <c r="Q127" s="569"/>
    </row>
    <row r="128" spans="1:17" ht="16.5">
      <c r="A128" s="413"/>
      <c r="B128" s="454" t="s">
        <v>37</v>
      </c>
      <c r="C128" s="433"/>
      <c r="D128" s="461"/>
      <c r="E128" s="423"/>
      <c r="F128" s="433"/>
      <c r="G128" s="439"/>
      <c r="H128" s="440"/>
      <c r="I128" s="440"/>
      <c r="J128" s="440"/>
      <c r="K128" s="441"/>
      <c r="L128" s="439"/>
      <c r="M128" s="440"/>
      <c r="N128" s="440"/>
      <c r="O128" s="440"/>
      <c r="P128" s="441"/>
      <c r="Q128" s="180"/>
    </row>
    <row r="129" spans="1:17" ht="16.5">
      <c r="A129" s="413">
        <v>7</v>
      </c>
      <c r="B129" s="453" t="s">
        <v>370</v>
      </c>
      <c r="C129" s="433">
        <v>4864961</v>
      </c>
      <c r="D129" s="460" t="s">
        <v>12</v>
      </c>
      <c r="E129" s="423" t="s">
        <v>354</v>
      </c>
      <c r="F129" s="433">
        <v>-1000</v>
      </c>
      <c r="G129" s="439">
        <v>936551</v>
      </c>
      <c r="H129" s="440">
        <v>940013</v>
      </c>
      <c r="I129" s="440">
        <f>G129-H129</f>
        <v>-3462</v>
      </c>
      <c r="J129" s="440">
        <f>$F129*I129</f>
        <v>3462000</v>
      </c>
      <c r="K129" s="441">
        <f>J129/1000000</f>
        <v>3.462</v>
      </c>
      <c r="L129" s="439">
        <v>991947</v>
      </c>
      <c r="M129" s="440">
        <v>991947</v>
      </c>
      <c r="N129" s="440">
        <f>L129-M129</f>
        <v>0</v>
      </c>
      <c r="O129" s="440">
        <f>$F129*N129</f>
        <v>0</v>
      </c>
      <c r="P129" s="441">
        <f>O129/1000000</f>
        <v>0</v>
      </c>
      <c r="Q129" s="180"/>
    </row>
    <row r="130" spans="1:17" ht="16.5">
      <c r="A130" s="413"/>
      <c r="B130" s="455" t="s">
        <v>393</v>
      </c>
      <c r="C130" s="433"/>
      <c r="D130" s="460"/>
      <c r="E130" s="423"/>
      <c r="F130" s="433"/>
      <c r="G130" s="439"/>
      <c r="H130" s="440"/>
      <c r="I130" s="440"/>
      <c r="J130" s="440"/>
      <c r="K130" s="441"/>
      <c r="L130" s="439"/>
      <c r="M130" s="440"/>
      <c r="N130" s="440"/>
      <c r="O130" s="440"/>
      <c r="P130" s="441"/>
      <c r="Q130" s="180"/>
    </row>
    <row r="131" spans="1:17" s="719" customFormat="1" ht="18">
      <c r="A131" s="413">
        <v>8</v>
      </c>
      <c r="B131" s="784" t="s">
        <v>398</v>
      </c>
      <c r="C131" s="390">
        <v>5128407</v>
      </c>
      <c r="D131" s="151" t="s">
        <v>12</v>
      </c>
      <c r="E131" s="115" t="s">
        <v>354</v>
      </c>
      <c r="F131" s="577">
        <v>2000</v>
      </c>
      <c r="G131" s="442">
        <v>999430</v>
      </c>
      <c r="H131" s="443">
        <v>999430</v>
      </c>
      <c r="I131" s="406">
        <f>G131-H131</f>
        <v>0</v>
      </c>
      <c r="J131" s="406">
        <f>$F131*I131</f>
        <v>0</v>
      </c>
      <c r="K131" s="406">
        <f>J131/1000000</f>
        <v>0</v>
      </c>
      <c r="L131" s="442">
        <v>999958</v>
      </c>
      <c r="M131" s="443">
        <v>999958</v>
      </c>
      <c r="N131" s="406">
        <f>L131-M131</f>
        <v>0</v>
      </c>
      <c r="O131" s="406">
        <f>$F131*N131</f>
        <v>0</v>
      </c>
      <c r="P131" s="406">
        <f>O131/1000000</f>
        <v>0</v>
      </c>
      <c r="Q131" s="732"/>
    </row>
    <row r="132" spans="1:17" ht="13.5" thickBot="1">
      <c r="A132" s="52"/>
      <c r="B132" s="166"/>
      <c r="C132" s="54"/>
      <c r="D132" s="109"/>
      <c r="E132" s="167"/>
      <c r="F132" s="109"/>
      <c r="G132" s="125"/>
      <c r="H132" s="126"/>
      <c r="I132" s="126"/>
      <c r="J132" s="126"/>
      <c r="K132" s="131"/>
      <c r="L132" s="125"/>
      <c r="M132" s="126"/>
      <c r="N132" s="126"/>
      <c r="O132" s="126"/>
      <c r="P132" s="131"/>
      <c r="Q132" s="181"/>
    </row>
    <row r="133" ht="13.5" thickTop="1"/>
    <row r="134" spans="2:16" ht="18">
      <c r="B134" s="185" t="s">
        <v>318</v>
      </c>
      <c r="K134" s="184">
        <f>SUM(K117:K132)</f>
        <v>3.0774000000000004</v>
      </c>
      <c r="P134" s="184">
        <f>SUM(P117:P132)</f>
        <v>-0.009099999999999999</v>
      </c>
    </row>
    <row r="135" spans="11:16" ht="15.75">
      <c r="K135" s="106"/>
      <c r="P135" s="106"/>
    </row>
    <row r="136" spans="11:16" ht="15.75">
      <c r="K136" s="106"/>
      <c r="P136" s="106"/>
    </row>
    <row r="137" spans="11:16" ht="15.75">
      <c r="K137" s="106"/>
      <c r="P137" s="106"/>
    </row>
    <row r="138" spans="11:16" ht="15.75">
      <c r="K138" s="106"/>
      <c r="P138" s="106"/>
    </row>
    <row r="139" spans="11:16" ht="15.75">
      <c r="K139" s="106"/>
      <c r="P139" s="106"/>
    </row>
    <row r="140" ht="13.5" thickBot="1"/>
    <row r="141" spans="1:17" ht="31.5" customHeight="1">
      <c r="A141" s="169" t="s">
        <v>250</v>
      </c>
      <c r="B141" s="170"/>
      <c r="C141" s="170"/>
      <c r="D141" s="171"/>
      <c r="E141" s="172"/>
      <c r="F141" s="171"/>
      <c r="G141" s="171"/>
      <c r="H141" s="170"/>
      <c r="I141" s="173"/>
      <c r="J141" s="174"/>
      <c r="K141" s="175"/>
      <c r="L141" s="57"/>
      <c r="M141" s="57"/>
      <c r="N141" s="57"/>
      <c r="O141" s="57"/>
      <c r="P141" s="57"/>
      <c r="Q141" s="58"/>
    </row>
    <row r="142" spans="1:17" ht="28.5" customHeight="1">
      <c r="A142" s="176" t="s">
        <v>313</v>
      </c>
      <c r="B142" s="103"/>
      <c r="C142" s="103"/>
      <c r="D142" s="103"/>
      <c r="E142" s="104"/>
      <c r="F142" s="103"/>
      <c r="G142" s="103"/>
      <c r="H142" s="103"/>
      <c r="I142" s="105"/>
      <c r="J142" s="103"/>
      <c r="K142" s="168">
        <f>K106</f>
        <v>7.462218693333337</v>
      </c>
      <c r="L142" s="19"/>
      <c r="M142" s="19"/>
      <c r="N142" s="19"/>
      <c r="O142" s="19"/>
      <c r="P142" s="168">
        <f>P106</f>
        <v>0.15970559999999998</v>
      </c>
      <c r="Q142" s="59"/>
    </row>
    <row r="143" spans="1:17" ht="28.5" customHeight="1">
      <c r="A143" s="176" t="s">
        <v>314</v>
      </c>
      <c r="B143" s="103"/>
      <c r="C143" s="103"/>
      <c r="D143" s="103"/>
      <c r="E143" s="104"/>
      <c r="F143" s="103"/>
      <c r="G143" s="103"/>
      <c r="H143" s="103"/>
      <c r="I143" s="105"/>
      <c r="J143" s="103"/>
      <c r="K143" s="168">
        <f>K134</f>
        <v>3.0774000000000004</v>
      </c>
      <c r="L143" s="19"/>
      <c r="M143" s="19"/>
      <c r="N143" s="19"/>
      <c r="O143" s="19"/>
      <c r="P143" s="168">
        <f>P134</f>
        <v>-0.009099999999999999</v>
      </c>
      <c r="Q143" s="59"/>
    </row>
    <row r="144" spans="1:17" ht="28.5" customHeight="1">
      <c r="A144" s="176" t="s">
        <v>251</v>
      </c>
      <c r="B144" s="103"/>
      <c r="C144" s="103"/>
      <c r="D144" s="103"/>
      <c r="E144" s="104"/>
      <c r="F144" s="103"/>
      <c r="G144" s="103"/>
      <c r="H144" s="103"/>
      <c r="I144" s="105"/>
      <c r="J144" s="103"/>
      <c r="K144" s="168">
        <f>'ROHTAK ROAD'!K45</f>
        <v>1.2761624999999999</v>
      </c>
      <c r="L144" s="19"/>
      <c r="M144" s="19"/>
      <c r="N144" s="19"/>
      <c r="O144" s="19"/>
      <c r="P144" s="168">
        <f>'ROHTAK ROAD'!P45</f>
        <v>0.022762499999999998</v>
      </c>
      <c r="Q144" s="59"/>
    </row>
    <row r="145" spans="1:17" ht="27.75" customHeight="1" thickBot="1">
      <c r="A145" s="178" t="s">
        <v>252</v>
      </c>
      <c r="B145" s="177"/>
      <c r="C145" s="177"/>
      <c r="D145" s="177"/>
      <c r="E145" s="177"/>
      <c r="F145" s="177"/>
      <c r="G145" s="177"/>
      <c r="H145" s="177"/>
      <c r="I145" s="177"/>
      <c r="J145" s="177"/>
      <c r="K145" s="604">
        <f>SUM(K142:K144)</f>
        <v>11.815781193333338</v>
      </c>
      <c r="L145" s="60"/>
      <c r="M145" s="60"/>
      <c r="N145" s="60"/>
      <c r="O145" s="60"/>
      <c r="P145" s="604">
        <f>SUM(P142:P144)</f>
        <v>0.17336809999999997</v>
      </c>
      <c r="Q145" s="186"/>
    </row>
    <row r="149" ht="13.5" thickBot="1">
      <c r="A149" s="284"/>
    </row>
    <row r="150" spans="1:17" ht="12.75">
      <c r="A150" s="269"/>
      <c r="B150" s="270"/>
      <c r="C150" s="270"/>
      <c r="D150" s="270"/>
      <c r="E150" s="270"/>
      <c r="F150" s="270"/>
      <c r="G150" s="270"/>
      <c r="H150" s="57"/>
      <c r="I150" s="57"/>
      <c r="J150" s="57"/>
      <c r="K150" s="57"/>
      <c r="L150" s="57"/>
      <c r="M150" s="57"/>
      <c r="N150" s="57"/>
      <c r="O150" s="57"/>
      <c r="P150" s="57"/>
      <c r="Q150" s="58"/>
    </row>
    <row r="151" spans="1:17" ht="23.25">
      <c r="A151" s="277" t="s">
        <v>335</v>
      </c>
      <c r="B151" s="261"/>
      <c r="C151" s="261"/>
      <c r="D151" s="261"/>
      <c r="E151" s="261"/>
      <c r="F151" s="261"/>
      <c r="G151" s="261"/>
      <c r="H151" s="19"/>
      <c r="I151" s="19"/>
      <c r="J151" s="19"/>
      <c r="K151" s="19"/>
      <c r="L151" s="19"/>
      <c r="M151" s="19"/>
      <c r="N151" s="19"/>
      <c r="O151" s="19"/>
      <c r="P151" s="19"/>
      <c r="Q151" s="59"/>
    </row>
    <row r="152" spans="1:17" ht="12.75">
      <c r="A152" s="271"/>
      <c r="B152" s="261"/>
      <c r="C152" s="261"/>
      <c r="D152" s="261"/>
      <c r="E152" s="261"/>
      <c r="F152" s="261"/>
      <c r="G152" s="261"/>
      <c r="H152" s="19"/>
      <c r="I152" s="19"/>
      <c r="J152" s="19"/>
      <c r="K152" s="19"/>
      <c r="L152" s="19"/>
      <c r="M152" s="19"/>
      <c r="N152" s="19"/>
      <c r="O152" s="19"/>
      <c r="P152" s="19"/>
      <c r="Q152" s="59"/>
    </row>
    <row r="153" spans="1:17" ht="15.75">
      <c r="A153" s="272"/>
      <c r="B153" s="273"/>
      <c r="C153" s="273"/>
      <c r="D153" s="273"/>
      <c r="E153" s="273"/>
      <c r="F153" s="273"/>
      <c r="G153" s="273"/>
      <c r="H153" s="19"/>
      <c r="I153" s="19"/>
      <c r="J153" s="19"/>
      <c r="K153" s="315" t="s">
        <v>347</v>
      </c>
      <c r="L153" s="19"/>
      <c r="M153" s="19"/>
      <c r="N153" s="19"/>
      <c r="O153" s="19"/>
      <c r="P153" s="315" t="s">
        <v>348</v>
      </c>
      <c r="Q153" s="59"/>
    </row>
    <row r="154" spans="1:17" ht="12.75">
      <c r="A154" s="274"/>
      <c r="B154" s="159"/>
      <c r="C154" s="159"/>
      <c r="D154" s="159"/>
      <c r="E154" s="159"/>
      <c r="F154" s="159"/>
      <c r="G154" s="159"/>
      <c r="H154" s="19"/>
      <c r="I154" s="19"/>
      <c r="J154" s="19"/>
      <c r="K154" s="19"/>
      <c r="L154" s="19"/>
      <c r="M154" s="19"/>
      <c r="N154" s="19"/>
      <c r="O154" s="19"/>
      <c r="P154" s="19"/>
      <c r="Q154" s="59"/>
    </row>
    <row r="155" spans="1:17" ht="12.75">
      <c r="A155" s="274"/>
      <c r="B155" s="159"/>
      <c r="C155" s="159"/>
      <c r="D155" s="159"/>
      <c r="E155" s="159"/>
      <c r="F155" s="159"/>
      <c r="G155" s="159"/>
      <c r="H155" s="19"/>
      <c r="I155" s="19"/>
      <c r="J155" s="19"/>
      <c r="K155" s="19"/>
      <c r="L155" s="19"/>
      <c r="M155" s="19"/>
      <c r="N155" s="19"/>
      <c r="O155" s="19"/>
      <c r="P155" s="19"/>
      <c r="Q155" s="59"/>
    </row>
    <row r="156" spans="1:17" ht="24.75" customHeight="1">
      <c r="A156" s="278" t="s">
        <v>338</v>
      </c>
      <c r="B156" s="262"/>
      <c r="C156" s="262"/>
      <c r="D156" s="263"/>
      <c r="E156" s="263"/>
      <c r="F156" s="264"/>
      <c r="G156" s="263"/>
      <c r="H156" s="19"/>
      <c r="I156" s="19"/>
      <c r="J156" s="19"/>
      <c r="K156" s="282">
        <f>K145</f>
        <v>11.815781193333338</v>
      </c>
      <c r="L156" s="263" t="s">
        <v>336</v>
      </c>
      <c r="M156" s="19"/>
      <c r="N156" s="19"/>
      <c r="O156" s="19"/>
      <c r="P156" s="282">
        <f>P145</f>
        <v>0.17336809999999997</v>
      </c>
      <c r="Q156" s="285" t="s">
        <v>336</v>
      </c>
    </row>
    <row r="157" spans="1:17" ht="15">
      <c r="A157" s="279"/>
      <c r="B157" s="265"/>
      <c r="C157" s="265"/>
      <c r="D157" s="261"/>
      <c r="E157" s="261"/>
      <c r="F157" s="266"/>
      <c r="G157" s="261"/>
      <c r="H157" s="19"/>
      <c r="I157" s="19"/>
      <c r="J157" s="19"/>
      <c r="K157" s="283"/>
      <c r="L157" s="261"/>
      <c r="M157" s="19"/>
      <c r="N157" s="19"/>
      <c r="O157" s="19"/>
      <c r="P157" s="283"/>
      <c r="Q157" s="286"/>
    </row>
    <row r="158" spans="1:17" ht="22.5" customHeight="1">
      <c r="A158" s="280" t="s">
        <v>337</v>
      </c>
      <c r="B158" s="267"/>
      <c r="C158" s="51"/>
      <c r="D158" s="261"/>
      <c r="E158" s="261"/>
      <c r="F158" s="268"/>
      <c r="G158" s="263"/>
      <c r="H158" s="19"/>
      <c r="I158" s="19"/>
      <c r="J158" s="19"/>
      <c r="K158" s="282">
        <f>'STEPPED UP GENCO'!K43</f>
        <v>0.47534791500000007</v>
      </c>
      <c r="L158" s="263" t="s">
        <v>336</v>
      </c>
      <c r="M158" s="19"/>
      <c r="N158" s="19"/>
      <c r="O158" s="19"/>
      <c r="P158" s="282">
        <f>'STEPPED UP GENCO'!P43</f>
        <v>-2.8546603301999998</v>
      </c>
      <c r="Q158" s="285" t="s">
        <v>336</v>
      </c>
    </row>
    <row r="159" spans="1:17" ht="12.75">
      <c r="A159" s="275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59"/>
    </row>
    <row r="160" spans="1:17" ht="12.75">
      <c r="A160" s="275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59"/>
    </row>
    <row r="161" spans="1:17" ht="12.75">
      <c r="A161" s="275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59"/>
    </row>
    <row r="162" spans="1:17" ht="21" thickBot="1">
      <c r="A162" s="276"/>
      <c r="B162" s="60"/>
      <c r="C162" s="60"/>
      <c r="D162" s="60"/>
      <c r="E162" s="60"/>
      <c r="F162" s="60"/>
      <c r="G162" s="60"/>
      <c r="H162" s="733"/>
      <c r="I162" s="733"/>
      <c r="J162" s="734" t="s">
        <v>339</v>
      </c>
      <c r="K162" s="735">
        <f>SUM(K156:K161)</f>
        <v>12.291129108333338</v>
      </c>
      <c r="L162" s="733" t="s">
        <v>336</v>
      </c>
      <c r="M162" s="736"/>
      <c r="N162" s="60"/>
      <c r="O162" s="60"/>
      <c r="P162" s="735">
        <f>SUM(P156:P161)</f>
        <v>-2.6812922302</v>
      </c>
      <c r="Q162" s="737" t="s">
        <v>336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58" max="16" man="1"/>
    <brk id="111" max="16" man="1"/>
  </rowBreaks>
  <ignoredErrors>
    <ignoredError sqref="N8:O8 I8:K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9"/>
  <sheetViews>
    <sheetView view="pageBreakPreview" zoomScale="70" zoomScaleNormal="85" zoomScaleSheetLayoutView="70" zoomScalePageLayoutView="0" workbookViewId="0" topLeftCell="A109">
      <selection activeCell="H136" sqref="H136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9.421875" style="0" customWidth="1"/>
    <col min="15" max="15" width="13.421875" style="0" customWidth="1"/>
    <col min="16" max="16" width="9.57421875" style="0" customWidth="1"/>
    <col min="17" max="17" width="20.00390625" style="0" customWidth="1"/>
  </cols>
  <sheetData>
    <row r="1" ht="26.25">
      <c r="A1" s="1" t="s">
        <v>244</v>
      </c>
    </row>
    <row r="2" spans="1:18" ht="15">
      <c r="A2" s="2" t="s">
        <v>245</v>
      </c>
      <c r="K2" s="56"/>
      <c r="Q2" s="307" t="str">
        <f>NDPL!$Q$1</f>
        <v>NOVEMBER-2014</v>
      </c>
      <c r="R2" s="307"/>
    </row>
    <row r="3" ht="23.25">
      <c r="A3" s="3" t="s">
        <v>87</v>
      </c>
    </row>
    <row r="4" spans="1:16" ht="18.75" thickBot="1">
      <c r="A4" s="107" t="s">
        <v>253</v>
      </c>
      <c r="G4" s="19"/>
      <c r="H4" s="19"/>
      <c r="I4" s="56" t="s">
        <v>7</v>
      </c>
      <c r="J4" s="19"/>
      <c r="K4" s="19"/>
      <c r="L4" s="19"/>
      <c r="M4" s="19"/>
      <c r="N4" s="56" t="s">
        <v>407</v>
      </c>
      <c r="O4" s="19"/>
      <c r="P4" s="19"/>
    </row>
    <row r="5" spans="1:17" ht="55.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01/12/2014</v>
      </c>
      <c r="H5" s="39" t="str">
        <f>NDPL!H5</f>
        <v>INTIAL READING 01/11/2014</v>
      </c>
      <c r="I5" s="39" t="s">
        <v>4</v>
      </c>
      <c r="J5" s="39" t="s">
        <v>5</v>
      </c>
      <c r="K5" s="39" t="s">
        <v>6</v>
      </c>
      <c r="L5" s="41" t="str">
        <f>NDPL!G5</f>
        <v>FINAL READING 01/12/2014</v>
      </c>
      <c r="M5" s="39" t="str">
        <f>NDPL!H5</f>
        <v>INTIAL READING 01/11/2014</v>
      </c>
      <c r="N5" s="39" t="s">
        <v>4</v>
      </c>
      <c r="O5" s="39" t="s">
        <v>5</v>
      </c>
      <c r="P5" s="39" t="s">
        <v>6</v>
      </c>
      <c r="Q5" s="213" t="s">
        <v>317</v>
      </c>
    </row>
    <row r="6" spans="1:16" ht="6" customHeight="1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75"/>
      <c r="B7" s="476" t="s">
        <v>144</v>
      </c>
      <c r="C7" s="463"/>
      <c r="D7" s="42"/>
      <c r="E7" s="42"/>
      <c r="F7" s="43"/>
      <c r="G7" s="34"/>
      <c r="H7" s="25"/>
      <c r="I7" s="25"/>
      <c r="J7" s="25"/>
      <c r="K7" s="25"/>
      <c r="L7" s="24"/>
      <c r="M7" s="25"/>
      <c r="N7" s="25"/>
      <c r="O7" s="25"/>
      <c r="P7" s="25"/>
      <c r="Q7" s="179"/>
    </row>
    <row r="8" spans="1:17" s="719" customFormat="1" ht="15.75" customHeight="1">
      <c r="A8" s="477">
        <v>1</v>
      </c>
      <c r="B8" s="478" t="s">
        <v>88</v>
      </c>
      <c r="C8" s="483">
        <v>4865098</v>
      </c>
      <c r="D8" s="46" t="s">
        <v>12</v>
      </c>
      <c r="E8" s="47" t="s">
        <v>354</v>
      </c>
      <c r="F8" s="492">
        <v>100</v>
      </c>
      <c r="G8" s="442">
        <v>999998</v>
      </c>
      <c r="H8" s="349">
        <v>999998</v>
      </c>
      <c r="I8" s="349">
        <f>G8-H8</f>
        <v>0</v>
      </c>
      <c r="J8" s="349">
        <f>$F8*I8</f>
        <v>0</v>
      </c>
      <c r="K8" s="349">
        <f aca="true" t="shared" si="0" ref="K8:K53">J8/1000000</f>
        <v>0</v>
      </c>
      <c r="L8" s="442">
        <v>37956</v>
      </c>
      <c r="M8" s="349">
        <v>37956</v>
      </c>
      <c r="N8" s="349">
        <f>L8-M8</f>
        <v>0</v>
      </c>
      <c r="O8" s="349">
        <f>$F8*N8</f>
        <v>0</v>
      </c>
      <c r="P8" s="349">
        <f aca="true" t="shared" si="1" ref="P8:P53">O8/1000000</f>
        <v>0</v>
      </c>
      <c r="Q8" s="728"/>
    </row>
    <row r="9" spans="1:17" ht="15.75" customHeight="1">
      <c r="A9" s="477">
        <v>2</v>
      </c>
      <c r="B9" s="478" t="s">
        <v>89</v>
      </c>
      <c r="C9" s="483">
        <v>4865161</v>
      </c>
      <c r="D9" s="46" t="s">
        <v>12</v>
      </c>
      <c r="E9" s="47" t="s">
        <v>354</v>
      </c>
      <c r="F9" s="492">
        <v>100</v>
      </c>
      <c r="G9" s="439">
        <v>10503</v>
      </c>
      <c r="H9" s="440">
        <v>5170</v>
      </c>
      <c r="I9" s="512">
        <f aca="true" t="shared" si="2" ref="I9:I15">G9-H9</f>
        <v>5333</v>
      </c>
      <c r="J9" s="512">
        <f aca="true" t="shared" si="3" ref="J9:J53">$F9*I9</f>
        <v>533300</v>
      </c>
      <c r="K9" s="512">
        <f t="shared" si="0"/>
        <v>0.5333</v>
      </c>
      <c r="L9" s="439">
        <v>81212</v>
      </c>
      <c r="M9" s="440">
        <v>81212</v>
      </c>
      <c r="N9" s="512">
        <f aca="true" t="shared" si="4" ref="N9:N15">L9-M9</f>
        <v>0</v>
      </c>
      <c r="O9" s="512">
        <f aca="true" t="shared" si="5" ref="O9:O53">$F9*N9</f>
        <v>0</v>
      </c>
      <c r="P9" s="512">
        <f t="shared" si="1"/>
        <v>0</v>
      </c>
      <c r="Q9" s="180"/>
    </row>
    <row r="10" spans="1:17" ht="15.75" customHeight="1">
      <c r="A10" s="477">
        <v>3</v>
      </c>
      <c r="B10" s="478" t="s">
        <v>90</v>
      </c>
      <c r="C10" s="483">
        <v>4865099</v>
      </c>
      <c r="D10" s="46" t="s">
        <v>12</v>
      </c>
      <c r="E10" s="47" t="s">
        <v>354</v>
      </c>
      <c r="F10" s="492">
        <v>100</v>
      </c>
      <c r="G10" s="439">
        <v>16751</v>
      </c>
      <c r="H10" s="440">
        <v>17412</v>
      </c>
      <c r="I10" s="512">
        <f t="shared" si="2"/>
        <v>-661</v>
      </c>
      <c r="J10" s="512">
        <f t="shared" si="3"/>
        <v>-66100</v>
      </c>
      <c r="K10" s="512">
        <f t="shared" si="0"/>
        <v>-0.0661</v>
      </c>
      <c r="L10" s="439">
        <v>38237</v>
      </c>
      <c r="M10" s="440">
        <v>38236</v>
      </c>
      <c r="N10" s="512">
        <f t="shared" si="4"/>
        <v>1</v>
      </c>
      <c r="O10" s="512">
        <f t="shared" si="5"/>
        <v>100</v>
      </c>
      <c r="P10" s="512">
        <f t="shared" si="1"/>
        <v>0.0001</v>
      </c>
      <c r="Q10" s="180"/>
    </row>
    <row r="11" spans="1:17" ht="15.75" customHeight="1">
      <c r="A11" s="477">
        <v>4</v>
      </c>
      <c r="B11" s="478" t="s">
        <v>91</v>
      </c>
      <c r="C11" s="483">
        <v>4865184</v>
      </c>
      <c r="D11" s="46" t="s">
        <v>12</v>
      </c>
      <c r="E11" s="47" t="s">
        <v>354</v>
      </c>
      <c r="F11" s="492">
        <v>600</v>
      </c>
      <c r="G11" s="439">
        <v>704</v>
      </c>
      <c r="H11" s="440">
        <v>528</v>
      </c>
      <c r="I11" s="512">
        <f>G11-H11</f>
        <v>176</v>
      </c>
      <c r="J11" s="512">
        <f>$F11*I11</f>
        <v>105600</v>
      </c>
      <c r="K11" s="512">
        <f>J11/1000000</f>
        <v>0.1056</v>
      </c>
      <c r="L11" s="439">
        <v>5477</v>
      </c>
      <c r="M11" s="440">
        <v>5477</v>
      </c>
      <c r="N11" s="512">
        <f>L11-M11</f>
        <v>0</v>
      </c>
      <c r="O11" s="512">
        <f>$F11*N11</f>
        <v>0</v>
      </c>
      <c r="P11" s="512">
        <f>O11/1000000</f>
        <v>0</v>
      </c>
      <c r="Q11" s="180"/>
    </row>
    <row r="12" spans="1:17" s="719" customFormat="1" ht="15">
      <c r="A12" s="477">
        <v>5</v>
      </c>
      <c r="B12" s="478" t="s">
        <v>92</v>
      </c>
      <c r="C12" s="483">
        <v>4865103</v>
      </c>
      <c r="D12" s="46" t="s">
        <v>12</v>
      </c>
      <c r="E12" s="47" t="s">
        <v>354</v>
      </c>
      <c r="F12" s="492">
        <v>100</v>
      </c>
      <c r="G12" s="442">
        <v>2031</v>
      </c>
      <c r="H12" s="349">
        <v>2031</v>
      </c>
      <c r="I12" s="349">
        <f>G12-H12</f>
        <v>0</v>
      </c>
      <c r="J12" s="349">
        <f t="shared" si="3"/>
        <v>0</v>
      </c>
      <c r="K12" s="349">
        <f t="shared" si="0"/>
        <v>0</v>
      </c>
      <c r="L12" s="442">
        <v>2292</v>
      </c>
      <c r="M12" s="349">
        <v>2292</v>
      </c>
      <c r="N12" s="349">
        <f>L12-M12</f>
        <v>0</v>
      </c>
      <c r="O12" s="349">
        <f t="shared" si="5"/>
        <v>0</v>
      </c>
      <c r="P12" s="349">
        <f t="shared" si="1"/>
        <v>0</v>
      </c>
      <c r="Q12" s="809"/>
    </row>
    <row r="13" spans="1:17" s="719" customFormat="1" ht="15">
      <c r="A13" s="477"/>
      <c r="B13" s="478"/>
      <c r="C13" s="483"/>
      <c r="D13" s="46"/>
      <c r="E13" s="47"/>
      <c r="F13" s="492"/>
      <c r="G13" s="442"/>
      <c r="H13" s="349"/>
      <c r="I13" s="349"/>
      <c r="J13" s="349"/>
      <c r="K13" s="349">
        <v>0</v>
      </c>
      <c r="L13" s="442"/>
      <c r="M13" s="349"/>
      <c r="N13" s="349"/>
      <c r="O13" s="349"/>
      <c r="P13" s="349">
        <v>0.0171</v>
      </c>
      <c r="Q13" s="809"/>
    </row>
    <row r="14" spans="1:17" ht="15.75" customHeight="1">
      <c r="A14" s="477">
        <v>6</v>
      </c>
      <c r="B14" s="478" t="s">
        <v>93</v>
      </c>
      <c r="C14" s="483">
        <v>4865101</v>
      </c>
      <c r="D14" s="46" t="s">
        <v>12</v>
      </c>
      <c r="E14" s="47" t="s">
        <v>354</v>
      </c>
      <c r="F14" s="492">
        <v>100</v>
      </c>
      <c r="G14" s="439">
        <v>13925</v>
      </c>
      <c r="H14" s="440">
        <v>11459</v>
      </c>
      <c r="I14" s="512">
        <f t="shared" si="2"/>
        <v>2466</v>
      </c>
      <c r="J14" s="512">
        <f t="shared" si="3"/>
        <v>246600</v>
      </c>
      <c r="K14" s="512">
        <f t="shared" si="0"/>
        <v>0.2466</v>
      </c>
      <c r="L14" s="439">
        <v>164360</v>
      </c>
      <c r="M14" s="440">
        <v>164360</v>
      </c>
      <c r="N14" s="512">
        <f t="shared" si="4"/>
        <v>0</v>
      </c>
      <c r="O14" s="512">
        <f t="shared" si="5"/>
        <v>0</v>
      </c>
      <c r="P14" s="512">
        <f t="shared" si="1"/>
        <v>0</v>
      </c>
      <c r="Q14" s="180"/>
    </row>
    <row r="15" spans="1:17" ht="15.75" customHeight="1">
      <c r="A15" s="477">
        <v>7</v>
      </c>
      <c r="B15" s="478" t="s">
        <v>94</v>
      </c>
      <c r="C15" s="483">
        <v>4865102</v>
      </c>
      <c r="D15" s="46" t="s">
        <v>12</v>
      </c>
      <c r="E15" s="47" t="s">
        <v>354</v>
      </c>
      <c r="F15" s="492">
        <v>100</v>
      </c>
      <c r="G15" s="439">
        <v>14607</v>
      </c>
      <c r="H15" s="440">
        <v>9213</v>
      </c>
      <c r="I15" s="512">
        <f t="shared" si="2"/>
        <v>5394</v>
      </c>
      <c r="J15" s="512">
        <f t="shared" si="3"/>
        <v>539400</v>
      </c>
      <c r="K15" s="512">
        <f t="shared" si="0"/>
        <v>0.5394</v>
      </c>
      <c r="L15" s="439">
        <v>122648</v>
      </c>
      <c r="M15" s="440">
        <v>122647</v>
      </c>
      <c r="N15" s="512">
        <f t="shared" si="4"/>
        <v>1</v>
      </c>
      <c r="O15" s="512">
        <f t="shared" si="5"/>
        <v>100</v>
      </c>
      <c r="P15" s="512">
        <f t="shared" si="1"/>
        <v>0.0001</v>
      </c>
      <c r="Q15" s="180"/>
    </row>
    <row r="16" spans="1:17" ht="15.75" customHeight="1">
      <c r="A16" s="477"/>
      <c r="B16" s="480" t="s">
        <v>11</v>
      </c>
      <c r="C16" s="483"/>
      <c r="D16" s="46"/>
      <c r="E16" s="46"/>
      <c r="F16" s="492"/>
      <c r="G16" s="439"/>
      <c r="H16" s="440"/>
      <c r="I16" s="512"/>
      <c r="J16" s="512"/>
      <c r="K16" s="512"/>
      <c r="L16" s="513"/>
      <c r="M16" s="512"/>
      <c r="N16" s="512"/>
      <c r="O16" s="512"/>
      <c r="P16" s="512"/>
      <c r="Q16" s="180"/>
    </row>
    <row r="17" spans="1:17" ht="15.75" customHeight="1">
      <c r="A17" s="477">
        <v>8</v>
      </c>
      <c r="B17" s="478" t="s">
        <v>377</v>
      </c>
      <c r="C17" s="483">
        <v>4864884</v>
      </c>
      <c r="D17" s="46" t="s">
        <v>12</v>
      </c>
      <c r="E17" s="47" t="s">
        <v>354</v>
      </c>
      <c r="F17" s="492">
        <v>1000</v>
      </c>
      <c r="G17" s="439">
        <v>993077</v>
      </c>
      <c r="H17" s="440">
        <v>993444</v>
      </c>
      <c r="I17" s="512">
        <f>G17-H17</f>
        <v>-367</v>
      </c>
      <c r="J17" s="512">
        <f t="shared" si="3"/>
        <v>-367000</v>
      </c>
      <c r="K17" s="512">
        <f t="shared" si="0"/>
        <v>-0.367</v>
      </c>
      <c r="L17" s="439">
        <v>947</v>
      </c>
      <c r="M17" s="440">
        <v>947</v>
      </c>
      <c r="N17" s="512">
        <f>L17-M17</f>
        <v>0</v>
      </c>
      <c r="O17" s="512">
        <f t="shared" si="5"/>
        <v>0</v>
      </c>
      <c r="P17" s="512">
        <f t="shared" si="1"/>
        <v>0</v>
      </c>
      <c r="Q17" s="569"/>
    </row>
    <row r="18" spans="1:17" ht="15.75" customHeight="1">
      <c r="A18" s="477">
        <v>9</v>
      </c>
      <c r="B18" s="478" t="s">
        <v>95</v>
      </c>
      <c r="C18" s="483">
        <v>4864831</v>
      </c>
      <c r="D18" s="46" t="s">
        <v>12</v>
      </c>
      <c r="E18" s="47" t="s">
        <v>354</v>
      </c>
      <c r="F18" s="492">
        <v>1000</v>
      </c>
      <c r="G18" s="439">
        <v>998510</v>
      </c>
      <c r="H18" s="440">
        <v>998661</v>
      </c>
      <c r="I18" s="512">
        <f aca="true" t="shared" si="6" ref="I18:I53">G18-H18</f>
        <v>-151</v>
      </c>
      <c r="J18" s="512">
        <f t="shared" si="3"/>
        <v>-151000</v>
      </c>
      <c r="K18" s="512">
        <f t="shared" si="0"/>
        <v>-0.151</v>
      </c>
      <c r="L18" s="439">
        <v>2030</v>
      </c>
      <c r="M18" s="440">
        <v>2030</v>
      </c>
      <c r="N18" s="512">
        <f aca="true" t="shared" si="7" ref="N18:N53">L18-M18</f>
        <v>0</v>
      </c>
      <c r="O18" s="512">
        <f t="shared" si="5"/>
        <v>0</v>
      </c>
      <c r="P18" s="512">
        <f t="shared" si="1"/>
        <v>0</v>
      </c>
      <c r="Q18" s="180"/>
    </row>
    <row r="19" spans="1:17" ht="15.75" customHeight="1">
      <c r="A19" s="477">
        <v>10</v>
      </c>
      <c r="B19" s="478" t="s">
        <v>126</v>
      </c>
      <c r="C19" s="483">
        <v>4864832</v>
      </c>
      <c r="D19" s="46" t="s">
        <v>12</v>
      </c>
      <c r="E19" s="47" t="s">
        <v>354</v>
      </c>
      <c r="F19" s="492">
        <v>1000</v>
      </c>
      <c r="G19" s="439">
        <v>447</v>
      </c>
      <c r="H19" s="440">
        <v>542</v>
      </c>
      <c r="I19" s="512">
        <f t="shared" si="6"/>
        <v>-95</v>
      </c>
      <c r="J19" s="512">
        <f t="shared" si="3"/>
        <v>-95000</v>
      </c>
      <c r="K19" s="512">
        <f t="shared" si="0"/>
        <v>-0.095</v>
      </c>
      <c r="L19" s="439">
        <v>1540</v>
      </c>
      <c r="M19" s="440">
        <v>1540</v>
      </c>
      <c r="N19" s="512">
        <f t="shared" si="7"/>
        <v>0</v>
      </c>
      <c r="O19" s="512">
        <f t="shared" si="5"/>
        <v>0</v>
      </c>
      <c r="P19" s="512">
        <f t="shared" si="1"/>
        <v>0</v>
      </c>
      <c r="Q19" s="180"/>
    </row>
    <row r="20" spans="1:17" ht="15.75" customHeight="1">
      <c r="A20" s="477">
        <v>11</v>
      </c>
      <c r="B20" s="478" t="s">
        <v>96</v>
      </c>
      <c r="C20" s="483">
        <v>4864833</v>
      </c>
      <c r="D20" s="46" t="s">
        <v>12</v>
      </c>
      <c r="E20" s="47" t="s">
        <v>354</v>
      </c>
      <c r="F20" s="492">
        <v>1000</v>
      </c>
      <c r="G20" s="439">
        <v>998942</v>
      </c>
      <c r="H20" s="440">
        <v>998578</v>
      </c>
      <c r="I20" s="512">
        <f t="shared" si="6"/>
        <v>364</v>
      </c>
      <c r="J20" s="512">
        <f t="shared" si="3"/>
        <v>364000</v>
      </c>
      <c r="K20" s="512">
        <f t="shared" si="0"/>
        <v>0.364</v>
      </c>
      <c r="L20" s="439">
        <v>2688</v>
      </c>
      <c r="M20" s="440">
        <v>2688</v>
      </c>
      <c r="N20" s="512">
        <f t="shared" si="7"/>
        <v>0</v>
      </c>
      <c r="O20" s="512">
        <f t="shared" si="5"/>
        <v>0</v>
      </c>
      <c r="P20" s="512">
        <f t="shared" si="1"/>
        <v>0</v>
      </c>
      <c r="Q20" s="180"/>
    </row>
    <row r="21" spans="1:17" ht="15.75" customHeight="1">
      <c r="A21" s="477">
        <v>12</v>
      </c>
      <c r="B21" s="478" t="s">
        <v>97</v>
      </c>
      <c r="C21" s="483">
        <v>4864834</v>
      </c>
      <c r="D21" s="46" t="s">
        <v>12</v>
      </c>
      <c r="E21" s="47" t="s">
        <v>354</v>
      </c>
      <c r="F21" s="492">
        <v>1000</v>
      </c>
      <c r="G21" s="439">
        <v>998175</v>
      </c>
      <c r="H21" s="440">
        <v>998697</v>
      </c>
      <c r="I21" s="512">
        <f t="shared" si="6"/>
        <v>-522</v>
      </c>
      <c r="J21" s="512">
        <f t="shared" si="3"/>
        <v>-522000</v>
      </c>
      <c r="K21" s="512">
        <f t="shared" si="0"/>
        <v>-0.522</v>
      </c>
      <c r="L21" s="439">
        <v>4442</v>
      </c>
      <c r="M21" s="440">
        <v>4442</v>
      </c>
      <c r="N21" s="512">
        <f t="shared" si="7"/>
        <v>0</v>
      </c>
      <c r="O21" s="512">
        <f t="shared" si="5"/>
        <v>0</v>
      </c>
      <c r="P21" s="512">
        <f t="shared" si="1"/>
        <v>0</v>
      </c>
      <c r="Q21" s="180"/>
    </row>
    <row r="22" spans="1:17" ht="15.75" customHeight="1">
      <c r="A22" s="477">
        <v>13</v>
      </c>
      <c r="B22" s="423" t="s">
        <v>98</v>
      </c>
      <c r="C22" s="483">
        <v>4864835</v>
      </c>
      <c r="D22" s="50" t="s">
        <v>12</v>
      </c>
      <c r="E22" s="47" t="s">
        <v>354</v>
      </c>
      <c r="F22" s="492">
        <v>1000</v>
      </c>
      <c r="G22" s="439">
        <v>999898</v>
      </c>
      <c r="H22" s="440">
        <v>1000163</v>
      </c>
      <c r="I22" s="512">
        <f t="shared" si="6"/>
        <v>-265</v>
      </c>
      <c r="J22" s="512">
        <f t="shared" si="3"/>
        <v>-265000</v>
      </c>
      <c r="K22" s="512">
        <f t="shared" si="0"/>
        <v>-0.265</v>
      </c>
      <c r="L22" s="439">
        <v>2293</v>
      </c>
      <c r="M22" s="440">
        <v>2293</v>
      </c>
      <c r="N22" s="512">
        <f t="shared" si="7"/>
        <v>0</v>
      </c>
      <c r="O22" s="512">
        <f t="shared" si="5"/>
        <v>0</v>
      </c>
      <c r="P22" s="512">
        <f t="shared" si="1"/>
        <v>0</v>
      </c>
      <c r="Q22" s="180"/>
    </row>
    <row r="23" spans="1:17" ht="15.75" customHeight="1">
      <c r="A23" s="477">
        <v>14</v>
      </c>
      <c r="B23" s="478" t="s">
        <v>99</v>
      </c>
      <c r="C23" s="483">
        <v>4864836</v>
      </c>
      <c r="D23" s="46" t="s">
        <v>12</v>
      </c>
      <c r="E23" s="47" t="s">
        <v>354</v>
      </c>
      <c r="F23" s="492">
        <v>1000</v>
      </c>
      <c r="G23" s="439">
        <v>999611</v>
      </c>
      <c r="H23" s="440">
        <v>999762</v>
      </c>
      <c r="I23" s="512">
        <f t="shared" si="6"/>
        <v>-151</v>
      </c>
      <c r="J23" s="512">
        <f t="shared" si="3"/>
        <v>-151000</v>
      </c>
      <c r="K23" s="512">
        <f t="shared" si="0"/>
        <v>-0.151</v>
      </c>
      <c r="L23" s="439">
        <v>16729</v>
      </c>
      <c r="M23" s="440">
        <v>16729</v>
      </c>
      <c r="N23" s="512">
        <f t="shared" si="7"/>
        <v>0</v>
      </c>
      <c r="O23" s="512">
        <f t="shared" si="5"/>
        <v>0</v>
      </c>
      <c r="P23" s="512">
        <f t="shared" si="1"/>
        <v>0</v>
      </c>
      <c r="Q23" s="180"/>
    </row>
    <row r="24" spans="1:17" ht="15.75" customHeight="1">
      <c r="A24" s="477">
        <v>15</v>
      </c>
      <c r="B24" s="478" t="s">
        <v>100</v>
      </c>
      <c r="C24" s="483">
        <v>4864837</v>
      </c>
      <c r="D24" s="46" t="s">
        <v>12</v>
      </c>
      <c r="E24" s="47" t="s">
        <v>354</v>
      </c>
      <c r="F24" s="492">
        <v>1000</v>
      </c>
      <c r="G24" s="439">
        <v>1250</v>
      </c>
      <c r="H24" s="440">
        <v>1428</v>
      </c>
      <c r="I24" s="512">
        <f t="shared" si="6"/>
        <v>-178</v>
      </c>
      <c r="J24" s="512">
        <f t="shared" si="3"/>
        <v>-178000</v>
      </c>
      <c r="K24" s="512">
        <f t="shared" si="0"/>
        <v>-0.178</v>
      </c>
      <c r="L24" s="439">
        <v>37359</v>
      </c>
      <c r="M24" s="440">
        <v>37359</v>
      </c>
      <c r="N24" s="512">
        <f t="shared" si="7"/>
        <v>0</v>
      </c>
      <c r="O24" s="512">
        <f t="shared" si="5"/>
        <v>0</v>
      </c>
      <c r="P24" s="349">
        <f t="shared" si="1"/>
        <v>0</v>
      </c>
      <c r="Q24" s="180"/>
    </row>
    <row r="25" spans="1:17" ht="15.75" customHeight="1">
      <c r="A25" s="477">
        <v>16</v>
      </c>
      <c r="B25" s="478" t="s">
        <v>101</v>
      </c>
      <c r="C25" s="483">
        <v>4864838</v>
      </c>
      <c r="D25" s="46" t="s">
        <v>12</v>
      </c>
      <c r="E25" s="47" t="s">
        <v>354</v>
      </c>
      <c r="F25" s="492">
        <v>1000</v>
      </c>
      <c r="G25" s="439">
        <v>185</v>
      </c>
      <c r="H25" s="440">
        <v>181</v>
      </c>
      <c r="I25" s="512">
        <f t="shared" si="6"/>
        <v>4</v>
      </c>
      <c r="J25" s="512">
        <f t="shared" si="3"/>
        <v>4000</v>
      </c>
      <c r="K25" s="512">
        <f t="shared" si="0"/>
        <v>0.004</v>
      </c>
      <c r="L25" s="439">
        <v>27536</v>
      </c>
      <c r="M25" s="440">
        <v>27536</v>
      </c>
      <c r="N25" s="512">
        <f t="shared" si="7"/>
        <v>0</v>
      </c>
      <c r="O25" s="512">
        <f t="shared" si="5"/>
        <v>0</v>
      </c>
      <c r="P25" s="512">
        <f t="shared" si="1"/>
        <v>0</v>
      </c>
      <c r="Q25" s="180"/>
    </row>
    <row r="26" spans="1:17" ht="15.75" customHeight="1">
      <c r="A26" s="477">
        <v>17</v>
      </c>
      <c r="B26" s="478" t="s">
        <v>124</v>
      </c>
      <c r="C26" s="483">
        <v>4864839</v>
      </c>
      <c r="D26" s="46" t="s">
        <v>12</v>
      </c>
      <c r="E26" s="47" t="s">
        <v>354</v>
      </c>
      <c r="F26" s="492">
        <v>1000</v>
      </c>
      <c r="G26" s="439">
        <v>1455</v>
      </c>
      <c r="H26" s="440">
        <v>1450</v>
      </c>
      <c r="I26" s="512">
        <f t="shared" si="6"/>
        <v>5</v>
      </c>
      <c r="J26" s="512">
        <f t="shared" si="3"/>
        <v>5000</v>
      </c>
      <c r="K26" s="512">
        <f t="shared" si="0"/>
        <v>0.005</v>
      </c>
      <c r="L26" s="439">
        <v>9303</v>
      </c>
      <c r="M26" s="440">
        <v>9303</v>
      </c>
      <c r="N26" s="512">
        <f t="shared" si="7"/>
        <v>0</v>
      </c>
      <c r="O26" s="512">
        <f t="shared" si="5"/>
        <v>0</v>
      </c>
      <c r="P26" s="512">
        <f t="shared" si="1"/>
        <v>0</v>
      </c>
      <c r="Q26" s="180"/>
    </row>
    <row r="27" spans="1:17" ht="15.75" customHeight="1">
      <c r="A27" s="477">
        <v>18</v>
      </c>
      <c r="B27" s="478" t="s">
        <v>127</v>
      </c>
      <c r="C27" s="483">
        <v>4864788</v>
      </c>
      <c r="D27" s="46" t="s">
        <v>12</v>
      </c>
      <c r="E27" s="47" t="s">
        <v>354</v>
      </c>
      <c r="F27" s="492">
        <v>100</v>
      </c>
      <c r="G27" s="439">
        <v>8295</v>
      </c>
      <c r="H27" s="440">
        <v>7355</v>
      </c>
      <c r="I27" s="512">
        <f t="shared" si="6"/>
        <v>940</v>
      </c>
      <c r="J27" s="512">
        <f t="shared" si="3"/>
        <v>94000</v>
      </c>
      <c r="K27" s="512">
        <f t="shared" si="0"/>
        <v>0.094</v>
      </c>
      <c r="L27" s="439">
        <v>250</v>
      </c>
      <c r="M27" s="440">
        <v>250</v>
      </c>
      <c r="N27" s="512">
        <f t="shared" si="7"/>
        <v>0</v>
      </c>
      <c r="O27" s="512">
        <f t="shared" si="5"/>
        <v>0</v>
      </c>
      <c r="P27" s="512">
        <f t="shared" si="1"/>
        <v>0</v>
      </c>
      <c r="Q27" s="180"/>
    </row>
    <row r="28" spans="1:17" ht="15.75" customHeight="1">
      <c r="A28" s="477">
        <v>19</v>
      </c>
      <c r="B28" s="478" t="s">
        <v>125</v>
      </c>
      <c r="C28" s="483">
        <v>4864883</v>
      </c>
      <c r="D28" s="46" t="s">
        <v>12</v>
      </c>
      <c r="E28" s="47" t="s">
        <v>354</v>
      </c>
      <c r="F28" s="492">
        <v>1000</v>
      </c>
      <c r="G28" s="439">
        <v>998588</v>
      </c>
      <c r="H28" s="440">
        <v>998613</v>
      </c>
      <c r="I28" s="512">
        <f t="shared" si="6"/>
        <v>-25</v>
      </c>
      <c r="J28" s="512">
        <f t="shared" si="3"/>
        <v>-25000</v>
      </c>
      <c r="K28" s="512">
        <f t="shared" si="0"/>
        <v>-0.025</v>
      </c>
      <c r="L28" s="439">
        <v>14136</v>
      </c>
      <c r="M28" s="440">
        <v>14136</v>
      </c>
      <c r="N28" s="512">
        <f t="shared" si="7"/>
        <v>0</v>
      </c>
      <c r="O28" s="512">
        <f t="shared" si="5"/>
        <v>0</v>
      </c>
      <c r="P28" s="512">
        <f t="shared" si="1"/>
        <v>0</v>
      </c>
      <c r="Q28" s="180"/>
    </row>
    <row r="29" spans="1:17" ht="15.75" customHeight="1">
      <c r="A29" s="477"/>
      <c r="B29" s="480" t="s">
        <v>102</v>
      </c>
      <c r="C29" s="483"/>
      <c r="D29" s="46"/>
      <c r="E29" s="46"/>
      <c r="F29" s="492"/>
      <c r="G29" s="439"/>
      <c r="H29" s="440"/>
      <c r="I29" s="21"/>
      <c r="J29" s="21"/>
      <c r="K29" s="239"/>
      <c r="L29" s="100"/>
      <c r="M29" s="21"/>
      <c r="N29" s="21"/>
      <c r="O29" s="21"/>
      <c r="P29" s="239"/>
      <c r="Q29" s="180"/>
    </row>
    <row r="30" spans="1:17" ht="15.75" customHeight="1">
      <c r="A30" s="477">
        <v>20</v>
      </c>
      <c r="B30" s="478" t="s">
        <v>103</v>
      </c>
      <c r="C30" s="483">
        <v>4865041</v>
      </c>
      <c r="D30" s="46" t="s">
        <v>12</v>
      </c>
      <c r="E30" s="47" t="s">
        <v>354</v>
      </c>
      <c r="F30" s="492">
        <v>1100</v>
      </c>
      <c r="G30" s="439">
        <v>999998</v>
      </c>
      <c r="H30" s="440">
        <v>999998</v>
      </c>
      <c r="I30" s="512">
        <f t="shared" si="6"/>
        <v>0</v>
      </c>
      <c r="J30" s="512">
        <f t="shared" si="3"/>
        <v>0</v>
      </c>
      <c r="K30" s="512">
        <f t="shared" si="0"/>
        <v>0</v>
      </c>
      <c r="L30" s="439">
        <v>716482</v>
      </c>
      <c r="M30" s="440">
        <v>719729</v>
      </c>
      <c r="N30" s="512">
        <f t="shared" si="7"/>
        <v>-3247</v>
      </c>
      <c r="O30" s="512">
        <f t="shared" si="5"/>
        <v>-3571700</v>
      </c>
      <c r="P30" s="512">
        <f t="shared" si="1"/>
        <v>-3.5717</v>
      </c>
      <c r="Q30" s="180"/>
    </row>
    <row r="31" spans="1:17" ht="15.75" customHeight="1">
      <c r="A31" s="477">
        <v>21</v>
      </c>
      <c r="B31" s="478" t="s">
        <v>104</v>
      </c>
      <c r="C31" s="483">
        <v>4865042</v>
      </c>
      <c r="D31" s="46" t="s">
        <v>12</v>
      </c>
      <c r="E31" s="47" t="s">
        <v>354</v>
      </c>
      <c r="F31" s="492">
        <v>1100</v>
      </c>
      <c r="G31" s="439">
        <v>999998</v>
      </c>
      <c r="H31" s="440">
        <v>999998</v>
      </c>
      <c r="I31" s="512">
        <f t="shared" si="6"/>
        <v>0</v>
      </c>
      <c r="J31" s="512">
        <f t="shared" si="3"/>
        <v>0</v>
      </c>
      <c r="K31" s="512">
        <f t="shared" si="0"/>
        <v>0</v>
      </c>
      <c r="L31" s="439">
        <v>754149</v>
      </c>
      <c r="M31" s="440">
        <v>758319</v>
      </c>
      <c r="N31" s="512">
        <f t="shared" si="7"/>
        <v>-4170</v>
      </c>
      <c r="O31" s="512">
        <f t="shared" si="5"/>
        <v>-4587000</v>
      </c>
      <c r="P31" s="512">
        <f t="shared" si="1"/>
        <v>-4.587</v>
      </c>
      <c r="Q31" s="180"/>
    </row>
    <row r="32" spans="1:17" ht="15.75" customHeight="1">
      <c r="A32" s="477">
        <v>22</v>
      </c>
      <c r="B32" s="478" t="s">
        <v>375</v>
      </c>
      <c r="C32" s="483">
        <v>4864943</v>
      </c>
      <c r="D32" s="46" t="s">
        <v>12</v>
      </c>
      <c r="E32" s="47" t="s">
        <v>354</v>
      </c>
      <c r="F32" s="492">
        <v>1000</v>
      </c>
      <c r="G32" s="439">
        <v>985450</v>
      </c>
      <c r="H32" s="440">
        <v>985796</v>
      </c>
      <c r="I32" s="512">
        <f>G32-H32</f>
        <v>-346</v>
      </c>
      <c r="J32" s="512">
        <f>$F32*I32</f>
        <v>-346000</v>
      </c>
      <c r="K32" s="512">
        <f>J32/1000000</f>
        <v>-0.346</v>
      </c>
      <c r="L32" s="439">
        <v>9080</v>
      </c>
      <c r="M32" s="440">
        <v>9080</v>
      </c>
      <c r="N32" s="512">
        <f>L32-M32</f>
        <v>0</v>
      </c>
      <c r="O32" s="512">
        <f>$F32*N32</f>
        <v>0</v>
      </c>
      <c r="P32" s="512">
        <f>O32/1000000</f>
        <v>0</v>
      </c>
      <c r="Q32" s="180"/>
    </row>
    <row r="33" spans="1:17" ht="15.75" customHeight="1">
      <c r="A33" s="477"/>
      <c r="B33" s="480" t="s">
        <v>34</v>
      </c>
      <c r="C33" s="483"/>
      <c r="D33" s="46"/>
      <c r="E33" s="46"/>
      <c r="F33" s="492"/>
      <c r="G33" s="439"/>
      <c r="H33" s="440"/>
      <c r="I33" s="512"/>
      <c r="J33" s="512"/>
      <c r="K33" s="239">
        <f>SUM(K17:K32)</f>
        <v>-1.633</v>
      </c>
      <c r="L33" s="513"/>
      <c r="M33" s="512"/>
      <c r="N33" s="512"/>
      <c r="O33" s="512"/>
      <c r="P33" s="239">
        <f>SUM(P17:P32)</f>
        <v>-8.1587</v>
      </c>
      <c r="Q33" s="180"/>
    </row>
    <row r="34" spans="1:17" ht="15.75" customHeight="1">
      <c r="A34" s="477">
        <v>23</v>
      </c>
      <c r="B34" s="478" t="s">
        <v>105</v>
      </c>
      <c r="C34" s="483">
        <v>4864910</v>
      </c>
      <c r="D34" s="46" t="s">
        <v>12</v>
      </c>
      <c r="E34" s="47" t="s">
        <v>354</v>
      </c>
      <c r="F34" s="492">
        <v>-1000</v>
      </c>
      <c r="G34" s="439">
        <v>957832</v>
      </c>
      <c r="H34" s="440">
        <v>958164</v>
      </c>
      <c r="I34" s="512">
        <f t="shared" si="6"/>
        <v>-332</v>
      </c>
      <c r="J34" s="512">
        <f t="shared" si="3"/>
        <v>332000</v>
      </c>
      <c r="K34" s="512">
        <f t="shared" si="0"/>
        <v>0.332</v>
      </c>
      <c r="L34" s="439">
        <v>949292</v>
      </c>
      <c r="M34" s="440">
        <v>949298</v>
      </c>
      <c r="N34" s="512">
        <f t="shared" si="7"/>
        <v>-6</v>
      </c>
      <c r="O34" s="512">
        <f t="shared" si="5"/>
        <v>6000</v>
      </c>
      <c r="P34" s="512">
        <f t="shared" si="1"/>
        <v>0.006</v>
      </c>
      <c r="Q34" s="180"/>
    </row>
    <row r="35" spans="1:17" ht="15.75" customHeight="1">
      <c r="A35" s="477">
        <v>24</v>
      </c>
      <c r="B35" s="478" t="s">
        <v>106</v>
      </c>
      <c r="C35" s="483">
        <v>4864911</v>
      </c>
      <c r="D35" s="46" t="s">
        <v>12</v>
      </c>
      <c r="E35" s="47" t="s">
        <v>354</v>
      </c>
      <c r="F35" s="492">
        <v>-1000</v>
      </c>
      <c r="G35" s="439">
        <v>967332</v>
      </c>
      <c r="H35" s="440">
        <v>968251</v>
      </c>
      <c r="I35" s="512">
        <f t="shared" si="6"/>
        <v>-919</v>
      </c>
      <c r="J35" s="512">
        <f t="shared" si="3"/>
        <v>919000</v>
      </c>
      <c r="K35" s="512">
        <f t="shared" si="0"/>
        <v>0.919</v>
      </c>
      <c r="L35" s="439">
        <v>955464</v>
      </c>
      <c r="M35" s="440">
        <v>955464</v>
      </c>
      <c r="N35" s="512">
        <f t="shared" si="7"/>
        <v>0</v>
      </c>
      <c r="O35" s="512">
        <f t="shared" si="5"/>
        <v>0</v>
      </c>
      <c r="P35" s="512">
        <f t="shared" si="1"/>
        <v>0</v>
      </c>
      <c r="Q35" s="180"/>
    </row>
    <row r="36" spans="1:17" ht="15.75" customHeight="1">
      <c r="A36" s="477">
        <v>25</v>
      </c>
      <c r="B36" s="531" t="s">
        <v>148</v>
      </c>
      <c r="C36" s="493">
        <v>4902528</v>
      </c>
      <c r="D36" s="13" t="s">
        <v>12</v>
      </c>
      <c r="E36" s="47" t="s">
        <v>354</v>
      </c>
      <c r="F36" s="493">
        <v>300</v>
      </c>
      <c r="G36" s="439">
        <v>22</v>
      </c>
      <c r="H36" s="440">
        <v>23</v>
      </c>
      <c r="I36" s="512">
        <f>G36-H36</f>
        <v>-1</v>
      </c>
      <c r="J36" s="512">
        <f>$F36*I36</f>
        <v>-300</v>
      </c>
      <c r="K36" s="512">
        <f>J36/1000000</f>
        <v>-0.0003</v>
      </c>
      <c r="L36" s="439">
        <v>382</v>
      </c>
      <c r="M36" s="440">
        <v>382</v>
      </c>
      <c r="N36" s="512">
        <f>L36-M36</f>
        <v>0</v>
      </c>
      <c r="O36" s="512">
        <f>$F36*N36</f>
        <v>0</v>
      </c>
      <c r="P36" s="512">
        <f>O36/1000000</f>
        <v>0</v>
      </c>
      <c r="Q36" s="551"/>
    </row>
    <row r="37" spans="1:17" ht="15.75" customHeight="1">
      <c r="A37" s="477"/>
      <c r="B37" s="480" t="s">
        <v>28</v>
      </c>
      <c r="C37" s="483"/>
      <c r="D37" s="46"/>
      <c r="E37" s="46"/>
      <c r="F37" s="492"/>
      <c r="G37" s="439"/>
      <c r="H37" s="440"/>
      <c r="I37" s="512"/>
      <c r="J37" s="512"/>
      <c r="K37" s="512"/>
      <c r="L37" s="513"/>
      <c r="M37" s="512"/>
      <c r="N37" s="512"/>
      <c r="O37" s="512"/>
      <c r="P37" s="512"/>
      <c r="Q37" s="180"/>
    </row>
    <row r="38" spans="1:17" ht="15">
      <c r="A38" s="477">
        <v>26</v>
      </c>
      <c r="B38" s="423" t="s">
        <v>48</v>
      </c>
      <c r="C38" s="483">
        <v>5128409</v>
      </c>
      <c r="D38" s="50" t="s">
        <v>12</v>
      </c>
      <c r="E38" s="47" t="s">
        <v>354</v>
      </c>
      <c r="F38" s="492">
        <v>1000</v>
      </c>
      <c r="G38" s="442">
        <v>366</v>
      </c>
      <c r="H38" s="443">
        <v>286</v>
      </c>
      <c r="I38" s="349">
        <f>G38-H38</f>
        <v>80</v>
      </c>
      <c r="J38" s="349">
        <f t="shared" si="3"/>
        <v>80000</v>
      </c>
      <c r="K38" s="349">
        <f t="shared" si="0"/>
        <v>0.08</v>
      </c>
      <c r="L38" s="442">
        <v>6050</v>
      </c>
      <c r="M38" s="443">
        <v>6020</v>
      </c>
      <c r="N38" s="349">
        <f>L38-M38</f>
        <v>30</v>
      </c>
      <c r="O38" s="349">
        <f t="shared" si="5"/>
        <v>30000</v>
      </c>
      <c r="P38" s="349">
        <f t="shared" si="1"/>
        <v>0.03</v>
      </c>
      <c r="Q38" s="572"/>
    </row>
    <row r="39" spans="1:17" ht="15.75" customHeight="1">
      <c r="A39" s="477"/>
      <c r="B39" s="480" t="s">
        <v>107</v>
      </c>
      <c r="C39" s="483"/>
      <c r="D39" s="46"/>
      <c r="E39" s="46"/>
      <c r="F39" s="492"/>
      <c r="G39" s="439"/>
      <c r="H39" s="440"/>
      <c r="I39" s="512"/>
      <c r="J39" s="512"/>
      <c r="K39" s="512"/>
      <c r="L39" s="513"/>
      <c r="M39" s="512"/>
      <c r="N39" s="512"/>
      <c r="O39" s="512"/>
      <c r="P39" s="512"/>
      <c r="Q39" s="180"/>
    </row>
    <row r="40" spans="1:17" s="719" customFormat="1" ht="15.75" customHeight="1">
      <c r="A40" s="477">
        <v>27</v>
      </c>
      <c r="B40" s="478" t="s">
        <v>108</v>
      </c>
      <c r="C40" s="483">
        <v>4864962</v>
      </c>
      <c r="D40" s="46" t="s">
        <v>12</v>
      </c>
      <c r="E40" s="47" t="s">
        <v>354</v>
      </c>
      <c r="F40" s="492">
        <v>-1000</v>
      </c>
      <c r="G40" s="442">
        <v>44254</v>
      </c>
      <c r="H40" s="349">
        <v>44254</v>
      </c>
      <c r="I40" s="349">
        <f t="shared" si="6"/>
        <v>0</v>
      </c>
      <c r="J40" s="349">
        <f t="shared" si="3"/>
        <v>0</v>
      </c>
      <c r="K40" s="349">
        <f t="shared" si="0"/>
        <v>0</v>
      </c>
      <c r="L40" s="442">
        <v>974200</v>
      </c>
      <c r="M40" s="349">
        <v>974200</v>
      </c>
      <c r="N40" s="349">
        <f t="shared" si="7"/>
        <v>0</v>
      </c>
      <c r="O40" s="349">
        <f t="shared" si="5"/>
        <v>0</v>
      </c>
      <c r="P40" s="349">
        <f t="shared" si="1"/>
        <v>0</v>
      </c>
      <c r="Q40" s="728"/>
    </row>
    <row r="41" spans="1:17" ht="15.75" customHeight="1">
      <c r="A41" s="477">
        <v>28</v>
      </c>
      <c r="B41" s="478" t="s">
        <v>109</v>
      </c>
      <c r="C41" s="483">
        <v>4865033</v>
      </c>
      <c r="D41" s="46" t="s">
        <v>12</v>
      </c>
      <c r="E41" s="47" t="s">
        <v>354</v>
      </c>
      <c r="F41" s="492">
        <v>-1000</v>
      </c>
      <c r="G41" s="439">
        <v>26925</v>
      </c>
      <c r="H41" s="440">
        <v>24520</v>
      </c>
      <c r="I41" s="512">
        <f t="shared" si="6"/>
        <v>2405</v>
      </c>
      <c r="J41" s="512">
        <f t="shared" si="3"/>
        <v>-2405000</v>
      </c>
      <c r="K41" s="512">
        <f t="shared" si="0"/>
        <v>-2.405</v>
      </c>
      <c r="L41" s="439">
        <v>969802</v>
      </c>
      <c r="M41" s="440">
        <v>969802</v>
      </c>
      <c r="N41" s="512">
        <f t="shared" si="7"/>
        <v>0</v>
      </c>
      <c r="O41" s="512">
        <f t="shared" si="5"/>
        <v>0</v>
      </c>
      <c r="P41" s="512">
        <f t="shared" si="1"/>
        <v>0</v>
      </c>
      <c r="Q41" s="180"/>
    </row>
    <row r="42" spans="1:17" ht="15.75" customHeight="1">
      <c r="A42" s="477">
        <v>29</v>
      </c>
      <c r="B42" s="478" t="s">
        <v>110</v>
      </c>
      <c r="C42" s="483">
        <v>5128420</v>
      </c>
      <c r="D42" s="46" t="s">
        <v>12</v>
      </c>
      <c r="E42" s="47" t="s">
        <v>354</v>
      </c>
      <c r="F42" s="492">
        <v>-1000</v>
      </c>
      <c r="G42" s="439">
        <v>995811</v>
      </c>
      <c r="H42" s="440">
        <v>995512</v>
      </c>
      <c r="I42" s="512">
        <f>G42-H42</f>
        <v>299</v>
      </c>
      <c r="J42" s="512">
        <f t="shared" si="3"/>
        <v>-299000</v>
      </c>
      <c r="K42" s="512">
        <f t="shared" si="0"/>
        <v>-0.299</v>
      </c>
      <c r="L42" s="439">
        <v>995966</v>
      </c>
      <c r="M42" s="440">
        <v>996010</v>
      </c>
      <c r="N42" s="512">
        <f>L42-M42</f>
        <v>-44</v>
      </c>
      <c r="O42" s="512">
        <f t="shared" si="5"/>
        <v>44000</v>
      </c>
      <c r="P42" s="512">
        <f t="shared" si="1"/>
        <v>0.044</v>
      </c>
      <c r="Q42" s="569"/>
    </row>
    <row r="43" spans="1:17" ht="15.75" customHeight="1">
      <c r="A43" s="477">
        <v>30</v>
      </c>
      <c r="B43" s="423" t="s">
        <v>111</v>
      </c>
      <c r="C43" s="483">
        <v>4864935</v>
      </c>
      <c r="D43" s="46" t="s">
        <v>12</v>
      </c>
      <c r="E43" s="47" t="s">
        <v>354</v>
      </c>
      <c r="F43" s="492">
        <v>-1000</v>
      </c>
      <c r="G43" s="439">
        <v>975542</v>
      </c>
      <c r="H43" s="440">
        <v>975671</v>
      </c>
      <c r="I43" s="512">
        <f t="shared" si="6"/>
        <v>-129</v>
      </c>
      <c r="J43" s="512">
        <f t="shared" si="3"/>
        <v>129000</v>
      </c>
      <c r="K43" s="512">
        <f t="shared" si="0"/>
        <v>0.129</v>
      </c>
      <c r="L43" s="439">
        <v>992352</v>
      </c>
      <c r="M43" s="440">
        <v>992394</v>
      </c>
      <c r="N43" s="512">
        <f t="shared" si="7"/>
        <v>-42</v>
      </c>
      <c r="O43" s="512">
        <f t="shared" si="5"/>
        <v>42000</v>
      </c>
      <c r="P43" s="512">
        <f t="shared" si="1"/>
        <v>0.042</v>
      </c>
      <c r="Q43" s="226"/>
    </row>
    <row r="44" spans="1:17" ht="15.75" customHeight="1">
      <c r="A44" s="477"/>
      <c r="B44" s="480" t="s">
        <v>419</v>
      </c>
      <c r="C44" s="483"/>
      <c r="D44" s="744"/>
      <c r="E44" s="745"/>
      <c r="F44" s="492"/>
      <c r="G44" s="513"/>
      <c r="H44" s="512"/>
      <c r="I44" s="512"/>
      <c r="J44" s="512"/>
      <c r="K44" s="512"/>
      <c r="L44" s="513"/>
      <c r="M44" s="512"/>
      <c r="N44" s="512"/>
      <c r="O44" s="512"/>
      <c r="P44" s="512"/>
      <c r="Q44" s="226"/>
    </row>
    <row r="45" spans="1:17" s="719" customFormat="1" ht="15.75" customHeight="1">
      <c r="A45" s="477">
        <v>31</v>
      </c>
      <c r="B45" s="478" t="s">
        <v>108</v>
      </c>
      <c r="C45" s="483">
        <v>4865002</v>
      </c>
      <c r="D45" s="744" t="s">
        <v>12</v>
      </c>
      <c r="E45" s="745" t="s">
        <v>354</v>
      </c>
      <c r="F45" s="492">
        <v>2000</v>
      </c>
      <c r="G45" s="442">
        <v>864</v>
      </c>
      <c r="H45" s="349">
        <v>491</v>
      </c>
      <c r="I45" s="349">
        <f>G45-H45</f>
        <v>373</v>
      </c>
      <c r="J45" s="349">
        <f>$F45*I45</f>
        <v>746000</v>
      </c>
      <c r="K45" s="349">
        <f>J45/1000000</f>
        <v>0.746</v>
      </c>
      <c r="L45" s="442">
        <v>999790</v>
      </c>
      <c r="M45" s="349">
        <v>999790</v>
      </c>
      <c r="N45" s="349">
        <f>L45-M45</f>
        <v>0</v>
      </c>
      <c r="O45" s="349">
        <f>$F45*N45</f>
        <v>0</v>
      </c>
      <c r="P45" s="349">
        <f>O45/1000000</f>
        <v>0</v>
      </c>
      <c r="Q45" s="806"/>
    </row>
    <row r="46" spans="1:17" s="719" customFormat="1" ht="15.75" customHeight="1">
      <c r="A46" s="477">
        <v>32</v>
      </c>
      <c r="B46" s="478" t="s">
        <v>420</v>
      </c>
      <c r="C46" s="483">
        <v>5128452</v>
      </c>
      <c r="D46" s="744" t="s">
        <v>12</v>
      </c>
      <c r="E46" s="745" t="s">
        <v>354</v>
      </c>
      <c r="F46" s="492">
        <v>2000</v>
      </c>
      <c r="G46" s="442">
        <v>682</v>
      </c>
      <c r="H46" s="349">
        <v>436</v>
      </c>
      <c r="I46" s="349">
        <f>G46-H46</f>
        <v>246</v>
      </c>
      <c r="J46" s="349">
        <f>$F46*I46</f>
        <v>492000</v>
      </c>
      <c r="K46" s="349">
        <f>J46/1000000</f>
        <v>0.492</v>
      </c>
      <c r="L46" s="442">
        <v>999998</v>
      </c>
      <c r="M46" s="349">
        <v>999998</v>
      </c>
      <c r="N46" s="349">
        <f>L46-M46</f>
        <v>0</v>
      </c>
      <c r="O46" s="349">
        <f>$F46*N46</f>
        <v>0</v>
      </c>
      <c r="P46" s="349">
        <f>O46/1000000</f>
        <v>0</v>
      </c>
      <c r="Q46" s="806"/>
    </row>
    <row r="47" spans="1:17" ht="15.75" customHeight="1">
      <c r="A47" s="477"/>
      <c r="B47" s="480" t="s">
        <v>44</v>
      </c>
      <c r="C47" s="483"/>
      <c r="D47" s="46"/>
      <c r="E47" s="46"/>
      <c r="F47" s="492"/>
      <c r="G47" s="439"/>
      <c r="H47" s="440"/>
      <c r="I47" s="512"/>
      <c r="J47" s="512"/>
      <c r="K47" s="512"/>
      <c r="L47" s="513"/>
      <c r="M47" s="512"/>
      <c r="N47" s="512"/>
      <c r="O47" s="512"/>
      <c r="P47" s="512"/>
      <c r="Q47" s="180"/>
    </row>
    <row r="48" spans="1:17" ht="15.75" customHeight="1">
      <c r="A48" s="477"/>
      <c r="B48" s="479" t="s">
        <v>18</v>
      </c>
      <c r="C48" s="483"/>
      <c r="D48" s="50"/>
      <c r="E48" s="50"/>
      <c r="F48" s="492"/>
      <c r="G48" s="439"/>
      <c r="H48" s="440"/>
      <c r="I48" s="512"/>
      <c r="J48" s="512"/>
      <c r="K48" s="512"/>
      <c r="L48" s="513"/>
      <c r="M48" s="512"/>
      <c r="N48" s="512"/>
      <c r="O48" s="512"/>
      <c r="P48" s="512"/>
      <c r="Q48" s="180"/>
    </row>
    <row r="49" spans="1:17" ht="15.75" customHeight="1">
      <c r="A49" s="477">
        <v>33</v>
      </c>
      <c r="B49" s="478" t="s">
        <v>19</v>
      </c>
      <c r="C49" s="483">
        <v>4864808</v>
      </c>
      <c r="D49" s="46" t="s">
        <v>12</v>
      </c>
      <c r="E49" s="47" t="s">
        <v>354</v>
      </c>
      <c r="F49" s="492">
        <v>200</v>
      </c>
      <c r="G49" s="439">
        <v>4409</v>
      </c>
      <c r="H49" s="440">
        <v>3794</v>
      </c>
      <c r="I49" s="512">
        <f>G49-H49</f>
        <v>615</v>
      </c>
      <c r="J49" s="512">
        <f>$F49*I49</f>
        <v>123000</v>
      </c>
      <c r="K49" s="512">
        <f>J49/1000000</f>
        <v>0.123</v>
      </c>
      <c r="L49" s="439">
        <v>15073</v>
      </c>
      <c r="M49" s="440">
        <v>15073</v>
      </c>
      <c r="N49" s="512">
        <f>L49-M49</f>
        <v>0</v>
      </c>
      <c r="O49" s="512">
        <f>$F49*N49</f>
        <v>0</v>
      </c>
      <c r="P49" s="512">
        <f>O49/1000000</f>
        <v>0</v>
      </c>
      <c r="Q49" s="568"/>
    </row>
    <row r="50" spans="1:17" s="719" customFormat="1" ht="15.75" customHeight="1">
      <c r="A50" s="477">
        <v>34</v>
      </c>
      <c r="B50" s="478" t="s">
        <v>20</v>
      </c>
      <c r="C50" s="483">
        <v>4864877</v>
      </c>
      <c r="D50" s="46" t="s">
        <v>12</v>
      </c>
      <c r="E50" s="47" t="s">
        <v>354</v>
      </c>
      <c r="F50" s="492">
        <v>1000</v>
      </c>
      <c r="G50" s="442">
        <v>999496</v>
      </c>
      <c r="H50" s="443">
        <v>999527</v>
      </c>
      <c r="I50" s="349">
        <f>G50-H50</f>
        <v>-31</v>
      </c>
      <c r="J50" s="349">
        <f>$F50*I50</f>
        <v>-31000</v>
      </c>
      <c r="K50" s="349">
        <f>J50/1000000</f>
        <v>-0.031</v>
      </c>
      <c r="L50" s="442">
        <v>937</v>
      </c>
      <c r="M50" s="443">
        <v>937</v>
      </c>
      <c r="N50" s="349">
        <f>L50-M50</f>
        <v>0</v>
      </c>
      <c r="O50" s="349">
        <f>$F50*N50</f>
        <v>0</v>
      </c>
      <c r="P50" s="349">
        <f>O50/1000000</f>
        <v>0</v>
      </c>
      <c r="Q50" s="728"/>
    </row>
    <row r="51" spans="1:17" ht="15.75" customHeight="1">
      <c r="A51" s="477"/>
      <c r="B51" s="480" t="s">
        <v>121</v>
      </c>
      <c r="C51" s="483"/>
      <c r="D51" s="46"/>
      <c r="E51" s="46"/>
      <c r="F51" s="492"/>
      <c r="G51" s="439"/>
      <c r="H51" s="440"/>
      <c r="I51" s="512"/>
      <c r="J51" s="512"/>
      <c r="K51" s="512"/>
      <c r="L51" s="513"/>
      <c r="M51" s="512"/>
      <c r="N51" s="512"/>
      <c r="O51" s="512"/>
      <c r="P51" s="512"/>
      <c r="Q51" s="180"/>
    </row>
    <row r="52" spans="1:17" ht="15.75" customHeight="1">
      <c r="A52" s="477">
        <v>35</v>
      </c>
      <c r="B52" s="478" t="s">
        <v>122</v>
      </c>
      <c r="C52" s="483">
        <v>4865134</v>
      </c>
      <c r="D52" s="46" t="s">
        <v>12</v>
      </c>
      <c r="E52" s="47" t="s">
        <v>354</v>
      </c>
      <c r="F52" s="492">
        <v>100</v>
      </c>
      <c r="G52" s="439">
        <v>101360</v>
      </c>
      <c r="H52" s="440">
        <v>102718</v>
      </c>
      <c r="I52" s="512">
        <f t="shared" si="6"/>
        <v>-1358</v>
      </c>
      <c r="J52" s="512">
        <f t="shared" si="3"/>
        <v>-135800</v>
      </c>
      <c r="K52" s="512">
        <f t="shared" si="0"/>
        <v>-0.1358</v>
      </c>
      <c r="L52" s="439">
        <v>1595</v>
      </c>
      <c r="M52" s="440">
        <v>1595</v>
      </c>
      <c r="N52" s="512">
        <f t="shared" si="7"/>
        <v>0</v>
      </c>
      <c r="O52" s="512">
        <f t="shared" si="5"/>
        <v>0</v>
      </c>
      <c r="P52" s="512">
        <f t="shared" si="1"/>
        <v>0</v>
      </c>
      <c r="Q52" s="180"/>
    </row>
    <row r="53" spans="1:17" ht="15.75" customHeight="1" thickBot="1">
      <c r="A53" s="462">
        <v>36</v>
      </c>
      <c r="B53" s="424" t="s">
        <v>123</v>
      </c>
      <c r="C53" s="484">
        <v>4865135</v>
      </c>
      <c r="D53" s="55" t="s">
        <v>12</v>
      </c>
      <c r="E53" s="53" t="s">
        <v>354</v>
      </c>
      <c r="F53" s="494">
        <v>100</v>
      </c>
      <c r="G53" s="445">
        <v>152658</v>
      </c>
      <c r="H53" s="445">
        <v>155147</v>
      </c>
      <c r="I53" s="514">
        <f t="shared" si="6"/>
        <v>-2489</v>
      </c>
      <c r="J53" s="514">
        <f t="shared" si="3"/>
        <v>-248900</v>
      </c>
      <c r="K53" s="750">
        <f t="shared" si="0"/>
        <v>-0.2489</v>
      </c>
      <c r="L53" s="445">
        <v>4522</v>
      </c>
      <c r="M53" s="445">
        <v>4522</v>
      </c>
      <c r="N53" s="514">
        <f t="shared" si="7"/>
        <v>0</v>
      </c>
      <c r="O53" s="514">
        <f t="shared" si="5"/>
        <v>0</v>
      </c>
      <c r="P53" s="750">
        <f t="shared" si="1"/>
        <v>0</v>
      </c>
      <c r="Q53" s="180"/>
    </row>
    <row r="54" spans="2:16" ht="17.25" thickTop="1">
      <c r="B54" s="17" t="s">
        <v>142</v>
      </c>
      <c r="F54" s="240"/>
      <c r="I54" s="18"/>
      <c r="J54" s="18"/>
      <c r="K54" s="519">
        <f>SUM(K8:K53)-K33</f>
        <v>-0.5731999999999995</v>
      </c>
      <c r="N54" s="18"/>
      <c r="O54" s="18"/>
      <c r="P54" s="519">
        <f>SUM(P8:P53)-P33</f>
        <v>-8.019399999999997</v>
      </c>
    </row>
    <row r="55" spans="2:16" ht="1.5" customHeight="1">
      <c r="B55" s="17"/>
      <c r="F55" s="240"/>
      <c r="I55" s="18"/>
      <c r="J55" s="18"/>
      <c r="K55" s="33"/>
      <c r="N55" s="18"/>
      <c r="O55" s="18"/>
      <c r="P55" s="33"/>
    </row>
    <row r="56" spans="2:16" ht="16.5">
      <c r="B56" s="17" t="s">
        <v>143</v>
      </c>
      <c r="F56" s="240"/>
      <c r="I56" s="18"/>
      <c r="J56" s="18"/>
      <c r="K56" s="519">
        <f>SUM(K54:K55)</f>
        <v>-0.5731999999999995</v>
      </c>
      <c r="N56" s="18"/>
      <c r="O56" s="18"/>
      <c r="P56" s="519">
        <f>SUM(P54:P55)</f>
        <v>-8.019399999999997</v>
      </c>
    </row>
    <row r="57" ht="15">
      <c r="F57" s="240"/>
    </row>
    <row r="58" spans="6:17" ht="15">
      <c r="F58" s="240"/>
      <c r="Q58" s="307" t="str">
        <f>NDPL!$Q$1</f>
        <v>NOVEMBER-2014</v>
      </c>
    </row>
    <row r="59" ht="15">
      <c r="F59" s="240"/>
    </row>
    <row r="60" spans="6:17" ht="15">
      <c r="F60" s="240"/>
      <c r="Q60" s="307"/>
    </row>
    <row r="61" spans="1:16" ht="18.75" thickBot="1">
      <c r="A61" s="107" t="s">
        <v>253</v>
      </c>
      <c r="F61" s="240"/>
      <c r="G61" s="7"/>
      <c r="H61" s="7"/>
      <c r="I61" s="56" t="s">
        <v>7</v>
      </c>
      <c r="J61" s="19"/>
      <c r="K61" s="19"/>
      <c r="L61" s="19"/>
      <c r="M61" s="19"/>
      <c r="N61" s="56" t="s">
        <v>407</v>
      </c>
      <c r="O61" s="19"/>
      <c r="P61" s="19"/>
    </row>
    <row r="62" spans="1:17" ht="39.75" thickBot="1" thickTop="1">
      <c r="A62" s="41" t="s">
        <v>8</v>
      </c>
      <c r="B62" s="38" t="s">
        <v>9</v>
      </c>
      <c r="C62" s="39" t="s">
        <v>1</v>
      </c>
      <c r="D62" s="39" t="s">
        <v>2</v>
      </c>
      <c r="E62" s="39" t="s">
        <v>3</v>
      </c>
      <c r="F62" s="39" t="s">
        <v>10</v>
      </c>
      <c r="G62" s="41" t="str">
        <f>NDPL!G5</f>
        <v>FINAL READING 01/12/2014</v>
      </c>
      <c r="H62" s="39" t="str">
        <f>NDPL!H5</f>
        <v>INTIAL READING 01/11/2014</v>
      </c>
      <c r="I62" s="39" t="s">
        <v>4</v>
      </c>
      <c r="J62" s="39" t="s">
        <v>5</v>
      </c>
      <c r="K62" s="39" t="s">
        <v>6</v>
      </c>
      <c r="L62" s="41" t="str">
        <f>NDPL!G5</f>
        <v>FINAL READING 01/12/2014</v>
      </c>
      <c r="M62" s="39" t="str">
        <f>NDPL!H5</f>
        <v>INTIAL READING 01/11/2014</v>
      </c>
      <c r="N62" s="39" t="s">
        <v>4</v>
      </c>
      <c r="O62" s="39" t="s">
        <v>5</v>
      </c>
      <c r="P62" s="39" t="s">
        <v>6</v>
      </c>
      <c r="Q62" s="40" t="s">
        <v>317</v>
      </c>
    </row>
    <row r="63" spans="1:16" ht="17.25" thickBot="1" thickTop="1">
      <c r="A63" s="20"/>
      <c r="B63" s="108"/>
      <c r="C63" s="20"/>
      <c r="D63" s="20"/>
      <c r="E63" s="20"/>
      <c r="F63" s="425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 ht="15.75" customHeight="1" thickTop="1">
      <c r="A64" s="475"/>
      <c r="B64" s="476" t="s">
        <v>128</v>
      </c>
      <c r="C64" s="42"/>
      <c r="D64" s="42"/>
      <c r="E64" s="42"/>
      <c r="F64" s="426"/>
      <c r="G64" s="34"/>
      <c r="H64" s="25"/>
      <c r="I64" s="25"/>
      <c r="J64" s="25"/>
      <c r="K64" s="25"/>
      <c r="L64" s="34"/>
      <c r="M64" s="25"/>
      <c r="N64" s="25"/>
      <c r="O64" s="25"/>
      <c r="P64" s="25"/>
      <c r="Q64" s="179"/>
    </row>
    <row r="65" spans="1:17" ht="15.75" customHeight="1">
      <c r="A65" s="477">
        <v>1</v>
      </c>
      <c r="B65" s="478" t="s">
        <v>15</v>
      </c>
      <c r="C65" s="483">
        <v>4864968</v>
      </c>
      <c r="D65" s="46" t="s">
        <v>12</v>
      </c>
      <c r="E65" s="47" t="s">
        <v>354</v>
      </c>
      <c r="F65" s="492">
        <v>-1000</v>
      </c>
      <c r="G65" s="439">
        <v>986409</v>
      </c>
      <c r="H65" s="440">
        <v>989282</v>
      </c>
      <c r="I65" s="440">
        <f>G65-H65</f>
        <v>-2873</v>
      </c>
      <c r="J65" s="440">
        <f>$F65*I65</f>
        <v>2873000</v>
      </c>
      <c r="K65" s="440">
        <f>J65/1000000</f>
        <v>2.873</v>
      </c>
      <c r="L65" s="439">
        <v>908479</v>
      </c>
      <c r="M65" s="440">
        <v>908479</v>
      </c>
      <c r="N65" s="440">
        <f>L65-M65</f>
        <v>0</v>
      </c>
      <c r="O65" s="440">
        <f>$F65*N65</f>
        <v>0</v>
      </c>
      <c r="P65" s="440">
        <f>O65/1000000</f>
        <v>0</v>
      </c>
      <c r="Q65" s="180"/>
    </row>
    <row r="66" spans="1:17" ht="15.75" customHeight="1">
      <c r="A66" s="477">
        <v>2</v>
      </c>
      <c r="B66" s="478" t="s">
        <v>16</v>
      </c>
      <c r="C66" s="483">
        <v>4864980</v>
      </c>
      <c r="D66" s="46" t="s">
        <v>12</v>
      </c>
      <c r="E66" s="47" t="s">
        <v>354</v>
      </c>
      <c r="F66" s="492">
        <v>-1000</v>
      </c>
      <c r="G66" s="439">
        <v>8363</v>
      </c>
      <c r="H66" s="440">
        <v>10648</v>
      </c>
      <c r="I66" s="440">
        <f>G66-H66</f>
        <v>-2285</v>
      </c>
      <c r="J66" s="440">
        <f>$F66*I66</f>
        <v>2285000</v>
      </c>
      <c r="K66" s="440">
        <f>J66/1000000</f>
        <v>2.285</v>
      </c>
      <c r="L66" s="439">
        <v>927899</v>
      </c>
      <c r="M66" s="440">
        <v>927899</v>
      </c>
      <c r="N66" s="440">
        <f>L66-M66</f>
        <v>0</v>
      </c>
      <c r="O66" s="440">
        <f>$F66*N66</f>
        <v>0</v>
      </c>
      <c r="P66" s="440">
        <f>O66/1000000</f>
        <v>0</v>
      </c>
      <c r="Q66" s="180"/>
    </row>
    <row r="67" spans="1:17" ht="15">
      <c r="A67" s="477">
        <v>3</v>
      </c>
      <c r="B67" s="478" t="s">
        <v>17</v>
      </c>
      <c r="C67" s="483">
        <v>5128436</v>
      </c>
      <c r="D67" s="46" t="s">
        <v>12</v>
      </c>
      <c r="E67" s="47" t="s">
        <v>354</v>
      </c>
      <c r="F67" s="492">
        <v>-1000</v>
      </c>
      <c r="G67" s="439">
        <v>987113</v>
      </c>
      <c r="H67" s="440">
        <v>990186</v>
      </c>
      <c r="I67" s="440">
        <f>G67-H67</f>
        <v>-3073</v>
      </c>
      <c r="J67" s="440">
        <f>$F67*I67</f>
        <v>3073000</v>
      </c>
      <c r="K67" s="440">
        <f>J67/1000000</f>
        <v>3.073</v>
      </c>
      <c r="L67" s="439">
        <v>973212</v>
      </c>
      <c r="M67" s="440">
        <v>973212</v>
      </c>
      <c r="N67" s="440">
        <f>L67-M67</f>
        <v>0</v>
      </c>
      <c r="O67" s="440">
        <f>$F67*N67</f>
        <v>0</v>
      </c>
      <c r="P67" s="440">
        <f>O67/1000000</f>
        <v>0</v>
      </c>
      <c r="Q67" s="705"/>
    </row>
    <row r="68" spans="1:17" ht="15.75" customHeight="1">
      <c r="A68" s="477"/>
      <c r="B68" s="479" t="s">
        <v>129</v>
      </c>
      <c r="C68" s="483"/>
      <c r="D68" s="50"/>
      <c r="E68" s="50"/>
      <c r="F68" s="492"/>
      <c r="G68" s="439"/>
      <c r="H68" s="440"/>
      <c r="I68" s="515"/>
      <c r="J68" s="515"/>
      <c r="K68" s="515"/>
      <c r="L68" s="439"/>
      <c r="M68" s="515"/>
      <c r="N68" s="515"/>
      <c r="O68" s="515"/>
      <c r="P68" s="515"/>
      <c r="Q68" s="180"/>
    </row>
    <row r="69" spans="1:17" s="719" customFormat="1" ht="15.75" customHeight="1">
      <c r="A69" s="477">
        <v>4</v>
      </c>
      <c r="B69" s="478" t="s">
        <v>130</v>
      </c>
      <c r="C69" s="483">
        <v>4864915</v>
      </c>
      <c r="D69" s="46" t="s">
        <v>12</v>
      </c>
      <c r="E69" s="47" t="s">
        <v>354</v>
      </c>
      <c r="F69" s="492">
        <v>-1000</v>
      </c>
      <c r="G69" s="442">
        <v>895052</v>
      </c>
      <c r="H69" s="349">
        <v>897122</v>
      </c>
      <c r="I69" s="797">
        <f aca="true" t="shared" si="8" ref="I69:I74">G69-H69</f>
        <v>-2070</v>
      </c>
      <c r="J69" s="797">
        <f aca="true" t="shared" si="9" ref="J69:J74">$F69*I69</f>
        <v>2070000</v>
      </c>
      <c r="K69" s="797">
        <f aca="true" t="shared" si="10" ref="K69:K74">J69/1000000</f>
        <v>2.07</v>
      </c>
      <c r="L69" s="442">
        <v>990326</v>
      </c>
      <c r="M69" s="349">
        <v>990326</v>
      </c>
      <c r="N69" s="797">
        <f aca="true" t="shared" si="11" ref="N69:N74">L69-M69</f>
        <v>0</v>
      </c>
      <c r="O69" s="797">
        <f aca="true" t="shared" si="12" ref="O69:O74">$F69*N69</f>
        <v>0</v>
      </c>
      <c r="P69" s="797">
        <f aca="true" t="shared" si="13" ref="P69:P74">O69/1000000</f>
        <v>0</v>
      </c>
      <c r="Q69" s="728"/>
    </row>
    <row r="70" spans="1:17" s="719" customFormat="1" ht="15.75" customHeight="1">
      <c r="A70" s="477">
        <v>5</v>
      </c>
      <c r="B70" s="478" t="s">
        <v>131</v>
      </c>
      <c r="C70" s="483">
        <v>4864993</v>
      </c>
      <c r="D70" s="46" t="s">
        <v>12</v>
      </c>
      <c r="E70" s="47" t="s">
        <v>354</v>
      </c>
      <c r="F70" s="492">
        <v>-1000</v>
      </c>
      <c r="G70" s="442">
        <v>883472</v>
      </c>
      <c r="H70" s="349">
        <v>885468</v>
      </c>
      <c r="I70" s="797">
        <f t="shared" si="8"/>
        <v>-1996</v>
      </c>
      <c r="J70" s="797">
        <f t="shared" si="9"/>
        <v>1996000</v>
      </c>
      <c r="K70" s="797">
        <f t="shared" si="10"/>
        <v>1.996</v>
      </c>
      <c r="L70" s="442">
        <v>988831</v>
      </c>
      <c r="M70" s="349">
        <v>988831</v>
      </c>
      <c r="N70" s="797">
        <f t="shared" si="11"/>
        <v>0</v>
      </c>
      <c r="O70" s="797">
        <f t="shared" si="12"/>
        <v>0</v>
      </c>
      <c r="P70" s="797">
        <f t="shared" si="13"/>
        <v>0</v>
      </c>
      <c r="Q70" s="728"/>
    </row>
    <row r="71" spans="1:17" s="719" customFormat="1" ht="15.75" customHeight="1">
      <c r="A71" s="477">
        <v>6</v>
      </c>
      <c r="B71" s="478" t="s">
        <v>132</v>
      </c>
      <c r="C71" s="483">
        <v>4864914</v>
      </c>
      <c r="D71" s="46" t="s">
        <v>12</v>
      </c>
      <c r="E71" s="47" t="s">
        <v>354</v>
      </c>
      <c r="F71" s="492">
        <v>-1000</v>
      </c>
      <c r="G71" s="442">
        <v>4335</v>
      </c>
      <c r="H71" s="349">
        <v>4541</v>
      </c>
      <c r="I71" s="797">
        <f t="shared" si="8"/>
        <v>-206</v>
      </c>
      <c r="J71" s="797">
        <f t="shared" si="9"/>
        <v>206000</v>
      </c>
      <c r="K71" s="797">
        <f t="shared" si="10"/>
        <v>0.206</v>
      </c>
      <c r="L71" s="442">
        <v>984468</v>
      </c>
      <c r="M71" s="349">
        <v>984468</v>
      </c>
      <c r="N71" s="797">
        <f t="shared" si="11"/>
        <v>0</v>
      </c>
      <c r="O71" s="797">
        <f t="shared" si="12"/>
        <v>0</v>
      </c>
      <c r="P71" s="797">
        <f t="shared" si="13"/>
        <v>0</v>
      </c>
      <c r="Q71" s="728"/>
    </row>
    <row r="72" spans="1:17" s="719" customFormat="1" ht="15.75" customHeight="1">
      <c r="A72" s="477">
        <v>7</v>
      </c>
      <c r="B72" s="478" t="s">
        <v>133</v>
      </c>
      <c r="C72" s="483">
        <v>4865167</v>
      </c>
      <c r="D72" s="46" t="s">
        <v>12</v>
      </c>
      <c r="E72" s="47" t="s">
        <v>354</v>
      </c>
      <c r="F72" s="492">
        <v>-1000</v>
      </c>
      <c r="G72" s="442">
        <v>1655</v>
      </c>
      <c r="H72" s="349">
        <v>1655</v>
      </c>
      <c r="I72" s="797">
        <f t="shared" si="8"/>
        <v>0</v>
      </c>
      <c r="J72" s="797">
        <f t="shared" si="9"/>
        <v>0</v>
      </c>
      <c r="K72" s="797">
        <f t="shared" si="10"/>
        <v>0</v>
      </c>
      <c r="L72" s="442">
        <v>980809</v>
      </c>
      <c r="M72" s="349">
        <v>980809</v>
      </c>
      <c r="N72" s="797">
        <f t="shared" si="11"/>
        <v>0</v>
      </c>
      <c r="O72" s="797">
        <f t="shared" si="12"/>
        <v>0</v>
      </c>
      <c r="P72" s="797">
        <f t="shared" si="13"/>
        <v>0</v>
      </c>
      <c r="Q72" s="728"/>
    </row>
    <row r="73" spans="1:17" s="803" customFormat="1" ht="15">
      <c r="A73" s="798">
        <v>8</v>
      </c>
      <c r="B73" s="799" t="s">
        <v>134</v>
      </c>
      <c r="C73" s="800">
        <v>4864893</v>
      </c>
      <c r="D73" s="75" t="s">
        <v>12</v>
      </c>
      <c r="E73" s="76" t="s">
        <v>354</v>
      </c>
      <c r="F73" s="801">
        <v>-2000</v>
      </c>
      <c r="G73" s="442">
        <v>999743</v>
      </c>
      <c r="H73" s="349">
        <v>999771</v>
      </c>
      <c r="I73" s="797">
        <f>G73-H73</f>
        <v>-28</v>
      </c>
      <c r="J73" s="797">
        <f t="shared" si="9"/>
        <v>56000</v>
      </c>
      <c r="K73" s="797">
        <f t="shared" si="10"/>
        <v>0.056</v>
      </c>
      <c r="L73" s="442">
        <v>976884</v>
      </c>
      <c r="M73" s="349">
        <v>976929</v>
      </c>
      <c r="N73" s="797">
        <f>L73-M73</f>
        <v>-45</v>
      </c>
      <c r="O73" s="797">
        <f t="shared" si="12"/>
        <v>90000</v>
      </c>
      <c r="P73" s="797">
        <f t="shared" si="13"/>
        <v>0.09</v>
      </c>
      <c r="Q73" s="802"/>
    </row>
    <row r="74" spans="1:17" s="719" customFormat="1" ht="15.75" customHeight="1">
      <c r="A74" s="477">
        <v>9</v>
      </c>
      <c r="B74" s="478" t="s">
        <v>135</v>
      </c>
      <c r="C74" s="483">
        <v>4864918</v>
      </c>
      <c r="D74" s="46" t="s">
        <v>12</v>
      </c>
      <c r="E74" s="47" t="s">
        <v>354</v>
      </c>
      <c r="F74" s="492">
        <v>-1000</v>
      </c>
      <c r="G74" s="442">
        <v>999113</v>
      </c>
      <c r="H74" s="349">
        <v>999390</v>
      </c>
      <c r="I74" s="797">
        <f t="shared" si="8"/>
        <v>-277</v>
      </c>
      <c r="J74" s="797">
        <f t="shared" si="9"/>
        <v>277000</v>
      </c>
      <c r="K74" s="797">
        <f t="shared" si="10"/>
        <v>0.277</v>
      </c>
      <c r="L74" s="442">
        <v>945357</v>
      </c>
      <c r="M74" s="349">
        <v>945355</v>
      </c>
      <c r="N74" s="797">
        <f t="shared" si="11"/>
        <v>2</v>
      </c>
      <c r="O74" s="797">
        <f t="shared" si="12"/>
        <v>-2000</v>
      </c>
      <c r="P74" s="797">
        <f t="shared" si="13"/>
        <v>-0.002</v>
      </c>
      <c r="Q74" s="804"/>
    </row>
    <row r="75" spans="1:17" ht="15.75" customHeight="1">
      <c r="A75" s="477"/>
      <c r="B75" s="480" t="s">
        <v>136</v>
      </c>
      <c r="C75" s="483"/>
      <c r="D75" s="46"/>
      <c r="E75" s="46"/>
      <c r="F75" s="492"/>
      <c r="G75" s="439"/>
      <c r="H75" s="440"/>
      <c r="I75" s="515"/>
      <c r="J75" s="515"/>
      <c r="K75" s="515"/>
      <c r="L75" s="439"/>
      <c r="M75" s="515"/>
      <c r="N75" s="515"/>
      <c r="O75" s="515"/>
      <c r="P75" s="515"/>
      <c r="Q75" s="180"/>
    </row>
    <row r="76" spans="1:17" s="719" customFormat="1" ht="15.75" customHeight="1">
      <c r="A76" s="477">
        <v>10</v>
      </c>
      <c r="B76" s="478" t="s">
        <v>137</v>
      </c>
      <c r="C76" s="483">
        <v>5100229</v>
      </c>
      <c r="D76" s="46" t="s">
        <v>12</v>
      </c>
      <c r="E76" s="47" t="s">
        <v>354</v>
      </c>
      <c r="F76" s="492">
        <v>-1000</v>
      </c>
      <c r="G76" s="442">
        <v>991518</v>
      </c>
      <c r="H76" s="349">
        <v>994560</v>
      </c>
      <c r="I76" s="797">
        <f>G76-H76</f>
        <v>-3042</v>
      </c>
      <c r="J76" s="797">
        <f>$F76*I76</f>
        <v>3042000</v>
      </c>
      <c r="K76" s="797">
        <f>J76/1000000</f>
        <v>3.042</v>
      </c>
      <c r="L76" s="442">
        <v>991643</v>
      </c>
      <c r="M76" s="349">
        <v>991643</v>
      </c>
      <c r="N76" s="797">
        <f>L76-M76</f>
        <v>0</v>
      </c>
      <c r="O76" s="797">
        <f>$F76*N76</f>
        <v>0</v>
      </c>
      <c r="P76" s="797">
        <f>O76/1000000</f>
        <v>0</v>
      </c>
      <c r="Q76" s="728"/>
    </row>
    <row r="77" spans="1:17" s="719" customFormat="1" ht="15.75" customHeight="1">
      <c r="A77" s="477">
        <v>11</v>
      </c>
      <c r="B77" s="478" t="s">
        <v>138</v>
      </c>
      <c r="C77" s="483">
        <v>4864917</v>
      </c>
      <c r="D77" s="46" t="s">
        <v>12</v>
      </c>
      <c r="E77" s="47" t="s">
        <v>354</v>
      </c>
      <c r="F77" s="492">
        <v>-1000</v>
      </c>
      <c r="G77" s="442">
        <v>958498</v>
      </c>
      <c r="H77" s="349">
        <v>961221</v>
      </c>
      <c r="I77" s="797">
        <f>G77-H77</f>
        <v>-2723</v>
      </c>
      <c r="J77" s="797">
        <f>$F77*I77</f>
        <v>2723000</v>
      </c>
      <c r="K77" s="797">
        <f>J77/1000000</f>
        <v>2.723</v>
      </c>
      <c r="L77" s="442">
        <v>863162</v>
      </c>
      <c r="M77" s="349">
        <v>863162</v>
      </c>
      <c r="N77" s="797">
        <f>L77-M77</f>
        <v>0</v>
      </c>
      <c r="O77" s="797">
        <f>$F77*N77</f>
        <v>0</v>
      </c>
      <c r="P77" s="797">
        <f>O77/1000000</f>
        <v>0</v>
      </c>
      <c r="Q77" s="728"/>
    </row>
    <row r="78" spans="1:17" ht="15.75" customHeight="1">
      <c r="A78" s="477"/>
      <c r="B78" s="479" t="s">
        <v>139</v>
      </c>
      <c r="C78" s="483"/>
      <c r="D78" s="50"/>
      <c r="E78" s="50"/>
      <c r="F78" s="492"/>
      <c r="G78" s="439"/>
      <c r="H78" s="440"/>
      <c r="I78" s="515"/>
      <c r="J78" s="515"/>
      <c r="K78" s="515"/>
      <c r="L78" s="439"/>
      <c r="M78" s="515"/>
      <c r="N78" s="515"/>
      <c r="O78" s="515"/>
      <c r="P78" s="515"/>
      <c r="Q78" s="180"/>
    </row>
    <row r="79" spans="1:17" s="719" customFormat="1" ht="19.5" customHeight="1">
      <c r="A79" s="477">
        <v>12</v>
      </c>
      <c r="B79" s="478" t="s">
        <v>140</v>
      </c>
      <c r="C79" s="483">
        <v>4865053</v>
      </c>
      <c r="D79" s="46" t="s">
        <v>12</v>
      </c>
      <c r="E79" s="47" t="s">
        <v>354</v>
      </c>
      <c r="F79" s="492">
        <v>-1000</v>
      </c>
      <c r="G79" s="442">
        <v>19771</v>
      </c>
      <c r="H79" s="443">
        <v>21045</v>
      </c>
      <c r="I79" s="797">
        <f>G79-H79</f>
        <v>-1274</v>
      </c>
      <c r="J79" s="797">
        <f>$F79*I79</f>
        <v>1274000</v>
      </c>
      <c r="K79" s="797">
        <f>J79/1000000</f>
        <v>1.274</v>
      </c>
      <c r="L79" s="442">
        <v>34929</v>
      </c>
      <c r="M79" s="443">
        <v>34929</v>
      </c>
      <c r="N79" s="797">
        <f>L79-M79</f>
        <v>0</v>
      </c>
      <c r="O79" s="797">
        <f>$F79*N79</f>
        <v>0</v>
      </c>
      <c r="P79" s="797">
        <f>O79/1000000</f>
        <v>0</v>
      </c>
      <c r="Q79" s="754"/>
    </row>
    <row r="80" spans="1:17" s="719" customFormat="1" ht="19.5" customHeight="1">
      <c r="A80" s="477">
        <v>13</v>
      </c>
      <c r="B80" s="478" t="s">
        <v>141</v>
      </c>
      <c r="C80" s="483">
        <v>4864986</v>
      </c>
      <c r="D80" s="46" t="s">
        <v>12</v>
      </c>
      <c r="E80" s="47" t="s">
        <v>354</v>
      </c>
      <c r="F80" s="492">
        <v>-1000</v>
      </c>
      <c r="G80" s="442">
        <v>22312</v>
      </c>
      <c r="H80" s="443">
        <v>22341</v>
      </c>
      <c r="I80" s="443">
        <f>G80-H80</f>
        <v>-29</v>
      </c>
      <c r="J80" s="443">
        <f>$F80*I80</f>
        <v>29000</v>
      </c>
      <c r="K80" s="443">
        <f>J80/1000000</f>
        <v>0.029</v>
      </c>
      <c r="L80" s="442">
        <v>44989</v>
      </c>
      <c r="M80" s="443">
        <v>44989</v>
      </c>
      <c r="N80" s="443">
        <f>L80-M80</f>
        <v>0</v>
      </c>
      <c r="O80" s="443">
        <f>$F80*N80</f>
        <v>0</v>
      </c>
      <c r="P80" s="443">
        <f>O80/1000000</f>
        <v>0</v>
      </c>
      <c r="Q80" s="754"/>
    </row>
    <row r="81" spans="1:17" ht="14.25" customHeight="1">
      <c r="A81" s="477"/>
      <c r="B81" s="480" t="s">
        <v>146</v>
      </c>
      <c r="C81" s="483"/>
      <c r="D81" s="46"/>
      <c r="E81" s="46"/>
      <c r="F81" s="492"/>
      <c r="G81" s="516"/>
      <c r="H81" s="440"/>
      <c r="I81" s="440"/>
      <c r="J81" s="440"/>
      <c r="K81" s="440"/>
      <c r="L81" s="516"/>
      <c r="M81" s="440"/>
      <c r="N81" s="440"/>
      <c r="O81" s="440"/>
      <c r="P81" s="440"/>
      <c r="Q81" s="180"/>
    </row>
    <row r="82" spans="1:17" ht="15.75" thickBot="1">
      <c r="A82" s="481">
        <v>14</v>
      </c>
      <c r="B82" s="482" t="s">
        <v>147</v>
      </c>
      <c r="C82" s="484">
        <v>4865087</v>
      </c>
      <c r="D82" s="109" t="s">
        <v>12</v>
      </c>
      <c r="E82" s="53" t="s">
        <v>354</v>
      </c>
      <c r="F82" s="484">
        <v>100</v>
      </c>
      <c r="G82" s="726">
        <v>0</v>
      </c>
      <c r="H82" s="727">
        <v>0</v>
      </c>
      <c r="I82" s="727">
        <f>G82-H82</f>
        <v>0</v>
      </c>
      <c r="J82" s="727">
        <f>$F82*I82</f>
        <v>0</v>
      </c>
      <c r="K82" s="727">
        <f>J82/1000000</f>
        <v>0</v>
      </c>
      <c r="L82" s="726">
        <v>0</v>
      </c>
      <c r="M82" s="727">
        <v>0</v>
      </c>
      <c r="N82" s="727">
        <f>L82-M82</f>
        <v>0</v>
      </c>
      <c r="O82" s="727">
        <f>$F82*N82</f>
        <v>0</v>
      </c>
      <c r="P82" s="727">
        <f>O82/1000000</f>
        <v>0</v>
      </c>
      <c r="Q82" s="724"/>
    </row>
    <row r="83" spans="2:16" ht="18.75" thickTop="1">
      <c r="B83" s="377" t="s">
        <v>255</v>
      </c>
      <c r="F83" s="240"/>
      <c r="I83" s="18"/>
      <c r="J83" s="18"/>
      <c r="K83" s="474">
        <f>SUM(K65:K81)</f>
        <v>19.904</v>
      </c>
      <c r="L83" s="19"/>
      <c r="N83" s="18"/>
      <c r="O83" s="18"/>
      <c r="P83" s="474">
        <f>SUM(P65:P81)</f>
        <v>0.088</v>
      </c>
    </row>
    <row r="84" spans="2:16" ht="18">
      <c r="B84" s="377"/>
      <c r="F84" s="240"/>
      <c r="I84" s="18"/>
      <c r="J84" s="18"/>
      <c r="K84" s="21"/>
      <c r="L84" s="19"/>
      <c r="N84" s="18"/>
      <c r="O84" s="18"/>
      <c r="P84" s="379"/>
    </row>
    <row r="85" spans="2:16" ht="18">
      <c r="B85" s="377" t="s">
        <v>149</v>
      </c>
      <c r="F85" s="240"/>
      <c r="I85" s="18"/>
      <c r="J85" s="18"/>
      <c r="K85" s="474">
        <f>SUM(K83:K84)</f>
        <v>19.904</v>
      </c>
      <c r="L85" s="19"/>
      <c r="N85" s="18"/>
      <c r="O85" s="18"/>
      <c r="P85" s="474">
        <f>SUM(P83:P84)</f>
        <v>0.088</v>
      </c>
    </row>
    <row r="86" spans="6:16" ht="15">
      <c r="F86" s="240"/>
      <c r="I86" s="18"/>
      <c r="J86" s="18"/>
      <c r="K86" s="21"/>
      <c r="L86" s="19"/>
      <c r="N86" s="18"/>
      <c r="O86" s="18"/>
      <c r="P86" s="21"/>
    </row>
    <row r="87" spans="6:16" ht="15">
      <c r="F87" s="240"/>
      <c r="I87" s="18"/>
      <c r="J87" s="18"/>
      <c r="K87" s="21"/>
      <c r="L87" s="19"/>
      <c r="N87" s="18"/>
      <c r="O87" s="18"/>
      <c r="P87" s="21"/>
    </row>
    <row r="88" spans="6:18" ht="15">
      <c r="F88" s="240"/>
      <c r="I88" s="18"/>
      <c r="J88" s="18"/>
      <c r="K88" s="21"/>
      <c r="L88" s="19"/>
      <c r="N88" s="18"/>
      <c r="O88" s="18"/>
      <c r="P88" s="21"/>
      <c r="Q88" s="307" t="str">
        <f>NDPL!Q1</f>
        <v>NOVEMBER-2014</v>
      </c>
      <c r="R88" s="307"/>
    </row>
    <row r="89" spans="1:16" ht="18.75" thickBot="1">
      <c r="A89" s="396" t="s">
        <v>254</v>
      </c>
      <c r="F89" s="240"/>
      <c r="G89" s="7"/>
      <c r="H89" s="7"/>
      <c r="I89" s="56" t="s">
        <v>7</v>
      </c>
      <c r="J89" s="19"/>
      <c r="K89" s="19"/>
      <c r="L89" s="19"/>
      <c r="M89" s="19"/>
      <c r="N89" s="56" t="s">
        <v>407</v>
      </c>
      <c r="O89" s="19"/>
      <c r="P89" s="19"/>
    </row>
    <row r="90" spans="1:17" ht="48" customHeight="1" thickBot="1" thickTop="1">
      <c r="A90" s="41" t="s">
        <v>8</v>
      </c>
      <c r="B90" s="38" t="s">
        <v>9</v>
      </c>
      <c r="C90" s="39" t="s">
        <v>1</v>
      </c>
      <c r="D90" s="39" t="s">
        <v>2</v>
      </c>
      <c r="E90" s="39" t="s">
        <v>3</v>
      </c>
      <c r="F90" s="39" t="s">
        <v>10</v>
      </c>
      <c r="G90" s="41" t="str">
        <f>NDPL!G5</f>
        <v>FINAL READING 01/12/2014</v>
      </c>
      <c r="H90" s="39" t="str">
        <f>NDPL!H5</f>
        <v>INTIAL READING 01/11/2014</v>
      </c>
      <c r="I90" s="39" t="s">
        <v>4</v>
      </c>
      <c r="J90" s="39" t="s">
        <v>5</v>
      </c>
      <c r="K90" s="39" t="s">
        <v>6</v>
      </c>
      <c r="L90" s="41" t="str">
        <f>NDPL!G5</f>
        <v>FINAL READING 01/12/2014</v>
      </c>
      <c r="M90" s="39" t="str">
        <f>NDPL!H5</f>
        <v>INTIAL READING 01/11/2014</v>
      </c>
      <c r="N90" s="39" t="s">
        <v>4</v>
      </c>
      <c r="O90" s="39" t="s">
        <v>5</v>
      </c>
      <c r="P90" s="39" t="s">
        <v>6</v>
      </c>
      <c r="Q90" s="40" t="s">
        <v>317</v>
      </c>
    </row>
    <row r="91" spans="1:16" ht="17.25" thickBot="1" thickTop="1">
      <c r="A91" s="6"/>
      <c r="B91" s="49"/>
      <c r="C91" s="4"/>
      <c r="D91" s="4"/>
      <c r="E91" s="4"/>
      <c r="F91" s="427"/>
      <c r="G91" s="4"/>
      <c r="H91" s="4"/>
      <c r="I91" s="4"/>
      <c r="J91" s="4"/>
      <c r="K91" s="4"/>
      <c r="L91" s="20"/>
      <c r="M91" s="4"/>
      <c r="N91" s="4"/>
      <c r="O91" s="4"/>
      <c r="P91" s="4"/>
    </row>
    <row r="92" spans="1:17" ht="15.75" customHeight="1" thickTop="1">
      <c r="A92" s="475"/>
      <c r="B92" s="486" t="s">
        <v>34</v>
      </c>
      <c r="C92" s="487"/>
      <c r="D92" s="101"/>
      <c r="E92" s="110"/>
      <c r="F92" s="428"/>
      <c r="G92" s="37"/>
      <c r="H92" s="25"/>
      <c r="I92" s="26"/>
      <c r="J92" s="26"/>
      <c r="K92" s="26"/>
      <c r="L92" s="24"/>
      <c r="M92" s="25"/>
      <c r="N92" s="26"/>
      <c r="O92" s="26"/>
      <c r="P92" s="26"/>
      <c r="Q92" s="179"/>
    </row>
    <row r="93" spans="1:17" ht="15.75" customHeight="1">
      <c r="A93" s="477">
        <v>1</v>
      </c>
      <c r="B93" s="478" t="s">
        <v>35</v>
      </c>
      <c r="C93" s="483">
        <v>4864902</v>
      </c>
      <c r="D93" s="744" t="s">
        <v>12</v>
      </c>
      <c r="E93" s="745" t="s">
        <v>354</v>
      </c>
      <c r="F93" s="492">
        <v>-400</v>
      </c>
      <c r="G93" s="348">
        <v>2862</v>
      </c>
      <c r="H93" s="349">
        <v>2294</v>
      </c>
      <c r="I93" s="349">
        <f>G93-H93</f>
        <v>568</v>
      </c>
      <c r="J93" s="349">
        <f aca="true" t="shared" si="14" ref="J93:J104">$F93*I93</f>
        <v>-227200</v>
      </c>
      <c r="K93" s="349">
        <f aca="true" t="shared" si="15" ref="K93:K104">J93/1000000</f>
        <v>-0.2272</v>
      </c>
      <c r="L93" s="348">
        <v>999653</v>
      </c>
      <c r="M93" s="349">
        <v>999653</v>
      </c>
      <c r="N93" s="349">
        <f>L93-M93</f>
        <v>0</v>
      </c>
      <c r="O93" s="349">
        <f aca="true" t="shared" si="16" ref="O93:O104">$F93*N93</f>
        <v>0</v>
      </c>
      <c r="P93" s="349">
        <f aca="true" t="shared" si="17" ref="P93:P104">O93/1000000</f>
        <v>0</v>
      </c>
      <c r="Q93" s="743"/>
    </row>
    <row r="94" spans="1:17" ht="15.75" customHeight="1">
      <c r="A94" s="477">
        <v>2</v>
      </c>
      <c r="B94" s="478" t="s">
        <v>36</v>
      </c>
      <c r="C94" s="483">
        <v>5128405</v>
      </c>
      <c r="D94" s="46" t="s">
        <v>12</v>
      </c>
      <c r="E94" s="47" t="s">
        <v>354</v>
      </c>
      <c r="F94" s="492">
        <v>-500</v>
      </c>
      <c r="G94" s="439">
        <v>2936</v>
      </c>
      <c r="H94" s="440">
        <v>2704</v>
      </c>
      <c r="I94" s="349">
        <f aca="true" t="shared" si="18" ref="I94:I99">G94-H94</f>
        <v>232</v>
      </c>
      <c r="J94" s="349">
        <f t="shared" si="14"/>
        <v>-116000</v>
      </c>
      <c r="K94" s="349">
        <f t="shared" si="15"/>
        <v>-0.116</v>
      </c>
      <c r="L94" s="439">
        <v>4170</v>
      </c>
      <c r="M94" s="440">
        <v>4164</v>
      </c>
      <c r="N94" s="440">
        <f aca="true" t="shared" si="19" ref="N94:N99">L94-M94</f>
        <v>6</v>
      </c>
      <c r="O94" s="440">
        <f t="shared" si="16"/>
        <v>-3000</v>
      </c>
      <c r="P94" s="440">
        <f t="shared" si="17"/>
        <v>-0.003</v>
      </c>
      <c r="Q94" s="180"/>
    </row>
    <row r="95" spans="1:17" ht="15.75" customHeight="1">
      <c r="A95" s="477"/>
      <c r="B95" s="480" t="s">
        <v>385</v>
      </c>
      <c r="C95" s="483"/>
      <c r="D95" s="46"/>
      <c r="E95" s="47"/>
      <c r="F95" s="492"/>
      <c r="G95" s="517"/>
      <c r="H95" s="512"/>
      <c r="I95" s="512"/>
      <c r="J95" s="512"/>
      <c r="K95" s="512"/>
      <c r="L95" s="439"/>
      <c r="M95" s="440"/>
      <c r="N95" s="440"/>
      <c r="O95" s="440"/>
      <c r="P95" s="440"/>
      <c r="Q95" s="180"/>
    </row>
    <row r="96" spans="1:17" ht="15">
      <c r="A96" s="477">
        <v>3</v>
      </c>
      <c r="B96" s="423" t="s">
        <v>113</v>
      </c>
      <c r="C96" s="483">
        <v>4865136</v>
      </c>
      <c r="D96" s="50" t="s">
        <v>12</v>
      </c>
      <c r="E96" s="47" t="s">
        <v>354</v>
      </c>
      <c r="F96" s="492">
        <v>-200</v>
      </c>
      <c r="G96" s="439">
        <v>47158</v>
      </c>
      <c r="H96" s="440">
        <v>46305</v>
      </c>
      <c r="I96" s="512">
        <f>G96-H96</f>
        <v>853</v>
      </c>
      <c r="J96" s="512">
        <f t="shared" si="14"/>
        <v>-170600</v>
      </c>
      <c r="K96" s="512">
        <f t="shared" si="15"/>
        <v>-0.1706</v>
      </c>
      <c r="L96" s="439">
        <v>77666</v>
      </c>
      <c r="M96" s="440">
        <v>77640</v>
      </c>
      <c r="N96" s="440">
        <f>L96-M96</f>
        <v>26</v>
      </c>
      <c r="O96" s="440">
        <f t="shared" si="16"/>
        <v>-5200</v>
      </c>
      <c r="P96" s="443">
        <f t="shared" si="17"/>
        <v>-0.0052</v>
      </c>
      <c r="Q96" s="572"/>
    </row>
    <row r="97" spans="1:17" ht="15.75" customHeight="1">
      <c r="A97" s="477">
        <v>4</v>
      </c>
      <c r="B97" s="478" t="s">
        <v>114</v>
      </c>
      <c r="C97" s="483">
        <v>4865137</v>
      </c>
      <c r="D97" s="46" t="s">
        <v>12</v>
      </c>
      <c r="E97" s="47" t="s">
        <v>354</v>
      </c>
      <c r="F97" s="492">
        <v>-100</v>
      </c>
      <c r="G97" s="439">
        <v>73347</v>
      </c>
      <c r="H97" s="440">
        <v>73628</v>
      </c>
      <c r="I97" s="512">
        <f t="shared" si="18"/>
        <v>-281</v>
      </c>
      <c r="J97" s="512">
        <f t="shared" si="14"/>
        <v>28100</v>
      </c>
      <c r="K97" s="512">
        <f t="shared" si="15"/>
        <v>0.0281</v>
      </c>
      <c r="L97" s="439">
        <v>139428</v>
      </c>
      <c r="M97" s="440">
        <v>139435</v>
      </c>
      <c r="N97" s="440">
        <f t="shared" si="19"/>
        <v>-7</v>
      </c>
      <c r="O97" s="440">
        <f t="shared" si="16"/>
        <v>700</v>
      </c>
      <c r="P97" s="440">
        <f t="shared" si="17"/>
        <v>0.0007</v>
      </c>
      <c r="Q97" s="180"/>
    </row>
    <row r="98" spans="1:17" ht="15">
      <c r="A98" s="477">
        <v>5</v>
      </c>
      <c r="B98" s="478" t="s">
        <v>115</v>
      </c>
      <c r="C98" s="483">
        <v>4865138</v>
      </c>
      <c r="D98" s="46" t="s">
        <v>12</v>
      </c>
      <c r="E98" s="47" t="s">
        <v>354</v>
      </c>
      <c r="F98" s="492">
        <v>-200</v>
      </c>
      <c r="G98" s="442">
        <v>980377</v>
      </c>
      <c r="H98" s="443">
        <v>980744</v>
      </c>
      <c r="I98" s="349">
        <f>G98-H98</f>
        <v>-367</v>
      </c>
      <c r="J98" s="349">
        <f t="shared" si="14"/>
        <v>73400</v>
      </c>
      <c r="K98" s="349">
        <f t="shared" si="15"/>
        <v>0.0734</v>
      </c>
      <c r="L98" s="442">
        <v>999045</v>
      </c>
      <c r="M98" s="443">
        <v>999049</v>
      </c>
      <c r="N98" s="443">
        <f>L98-M98</f>
        <v>-4</v>
      </c>
      <c r="O98" s="443">
        <f t="shared" si="16"/>
        <v>800</v>
      </c>
      <c r="P98" s="443">
        <f t="shared" si="17"/>
        <v>0.0008</v>
      </c>
      <c r="Q98" s="692"/>
    </row>
    <row r="99" spans="1:17" ht="15">
      <c r="A99" s="477">
        <v>6</v>
      </c>
      <c r="B99" s="478" t="s">
        <v>116</v>
      </c>
      <c r="C99" s="483">
        <v>4865139</v>
      </c>
      <c r="D99" s="46" t="s">
        <v>12</v>
      </c>
      <c r="E99" s="47" t="s">
        <v>354</v>
      </c>
      <c r="F99" s="492">
        <v>-200</v>
      </c>
      <c r="G99" s="439">
        <v>75031</v>
      </c>
      <c r="H99" s="440">
        <v>74607</v>
      </c>
      <c r="I99" s="512">
        <f t="shared" si="18"/>
        <v>424</v>
      </c>
      <c r="J99" s="512">
        <f t="shared" si="14"/>
        <v>-84800</v>
      </c>
      <c r="K99" s="512">
        <f t="shared" si="15"/>
        <v>-0.0848</v>
      </c>
      <c r="L99" s="439">
        <v>95173</v>
      </c>
      <c r="M99" s="440">
        <v>95156</v>
      </c>
      <c r="N99" s="440">
        <f t="shared" si="19"/>
        <v>17</v>
      </c>
      <c r="O99" s="440">
        <f t="shared" si="16"/>
        <v>-3400</v>
      </c>
      <c r="P99" s="440">
        <f t="shared" si="17"/>
        <v>-0.0034</v>
      </c>
      <c r="Q99" s="685"/>
    </row>
    <row r="100" spans="1:17" ht="15">
      <c r="A100" s="477">
        <v>7</v>
      </c>
      <c r="B100" s="478" t="s">
        <v>117</v>
      </c>
      <c r="C100" s="483">
        <v>4865050</v>
      </c>
      <c r="D100" s="46" t="s">
        <v>12</v>
      </c>
      <c r="E100" s="47" t="s">
        <v>354</v>
      </c>
      <c r="F100" s="492">
        <v>-800</v>
      </c>
      <c r="G100" s="442">
        <v>8833</v>
      </c>
      <c r="H100" s="443">
        <v>7877</v>
      </c>
      <c r="I100" s="349">
        <f>G100-H100</f>
        <v>956</v>
      </c>
      <c r="J100" s="349">
        <f t="shared" si="14"/>
        <v>-764800</v>
      </c>
      <c r="K100" s="349">
        <f t="shared" si="15"/>
        <v>-0.7648</v>
      </c>
      <c r="L100" s="442">
        <v>4120</v>
      </c>
      <c r="M100" s="443">
        <v>4120</v>
      </c>
      <c r="N100" s="443">
        <f>L100-M100</f>
        <v>0</v>
      </c>
      <c r="O100" s="443">
        <f t="shared" si="16"/>
        <v>0</v>
      </c>
      <c r="P100" s="443">
        <f t="shared" si="17"/>
        <v>0</v>
      </c>
      <c r="Q100" s="605"/>
    </row>
    <row r="101" spans="1:17" s="719" customFormat="1" ht="15.75" customHeight="1">
      <c r="A101" s="477">
        <v>8</v>
      </c>
      <c r="B101" s="478" t="s">
        <v>381</v>
      </c>
      <c r="C101" s="483">
        <v>4864949</v>
      </c>
      <c r="D101" s="46" t="s">
        <v>12</v>
      </c>
      <c r="E101" s="47" t="s">
        <v>354</v>
      </c>
      <c r="F101" s="492">
        <v>-2000</v>
      </c>
      <c r="G101" s="442">
        <v>13683</v>
      </c>
      <c r="H101" s="349">
        <v>13713</v>
      </c>
      <c r="I101" s="349">
        <f>G101-H101</f>
        <v>-30</v>
      </c>
      <c r="J101" s="349">
        <f t="shared" si="14"/>
        <v>60000</v>
      </c>
      <c r="K101" s="349">
        <f t="shared" si="15"/>
        <v>0.06</v>
      </c>
      <c r="L101" s="442">
        <v>2256</v>
      </c>
      <c r="M101" s="349">
        <v>2256</v>
      </c>
      <c r="N101" s="443">
        <f>L101-M101</f>
        <v>0</v>
      </c>
      <c r="O101" s="443">
        <f t="shared" si="16"/>
        <v>0</v>
      </c>
      <c r="P101" s="443">
        <f t="shared" si="17"/>
        <v>0</v>
      </c>
      <c r="Q101" s="805"/>
    </row>
    <row r="102" spans="1:17" ht="15.75" customHeight="1">
      <c r="A102" s="477">
        <v>9</v>
      </c>
      <c r="B102" s="478" t="s">
        <v>404</v>
      </c>
      <c r="C102" s="483">
        <v>5128434</v>
      </c>
      <c r="D102" s="46" t="s">
        <v>12</v>
      </c>
      <c r="E102" s="47" t="s">
        <v>354</v>
      </c>
      <c r="F102" s="492">
        <v>-800</v>
      </c>
      <c r="G102" s="439">
        <v>982774</v>
      </c>
      <c r="H102" s="440">
        <v>983070</v>
      </c>
      <c r="I102" s="512">
        <f>G102-H102</f>
        <v>-296</v>
      </c>
      <c r="J102" s="512">
        <f t="shared" si="14"/>
        <v>236800</v>
      </c>
      <c r="K102" s="512">
        <f t="shared" si="15"/>
        <v>0.2368</v>
      </c>
      <c r="L102" s="439">
        <v>990799</v>
      </c>
      <c r="M102" s="440">
        <v>990800</v>
      </c>
      <c r="N102" s="440">
        <f>L102-M102</f>
        <v>-1</v>
      </c>
      <c r="O102" s="440">
        <f t="shared" si="16"/>
        <v>800</v>
      </c>
      <c r="P102" s="440">
        <f t="shared" si="17"/>
        <v>0.0008</v>
      </c>
      <c r="Q102" s="180"/>
    </row>
    <row r="103" spans="1:17" ht="15.75" customHeight="1">
      <c r="A103" s="477">
        <v>10</v>
      </c>
      <c r="B103" s="478" t="s">
        <v>403</v>
      </c>
      <c r="C103" s="483">
        <v>5128430</v>
      </c>
      <c r="D103" s="46" t="s">
        <v>12</v>
      </c>
      <c r="E103" s="47" t="s">
        <v>354</v>
      </c>
      <c r="F103" s="492">
        <v>-800</v>
      </c>
      <c r="G103" s="439">
        <v>986506</v>
      </c>
      <c r="H103" s="440">
        <v>987469</v>
      </c>
      <c r="I103" s="512">
        <f>G103-H103</f>
        <v>-963</v>
      </c>
      <c r="J103" s="512">
        <f t="shared" si="14"/>
        <v>770400</v>
      </c>
      <c r="K103" s="512">
        <f t="shared" si="15"/>
        <v>0.7704</v>
      </c>
      <c r="L103" s="439">
        <v>987727</v>
      </c>
      <c r="M103" s="440">
        <v>987735</v>
      </c>
      <c r="N103" s="440">
        <f>L103-M103</f>
        <v>-8</v>
      </c>
      <c r="O103" s="440">
        <f t="shared" si="16"/>
        <v>6400</v>
      </c>
      <c r="P103" s="440">
        <f t="shared" si="17"/>
        <v>0.0064</v>
      </c>
      <c r="Q103" s="180"/>
    </row>
    <row r="104" spans="1:17" ht="15.75" customHeight="1">
      <c r="A104" s="477">
        <v>11</v>
      </c>
      <c r="B104" s="478" t="s">
        <v>396</v>
      </c>
      <c r="C104" s="483">
        <v>5128445</v>
      </c>
      <c r="D104" s="196" t="s">
        <v>12</v>
      </c>
      <c r="E104" s="310" t="s">
        <v>354</v>
      </c>
      <c r="F104" s="492">
        <v>-800</v>
      </c>
      <c r="G104" s="439">
        <v>992980</v>
      </c>
      <c r="H104" s="440">
        <v>993685</v>
      </c>
      <c r="I104" s="512">
        <f>G104-H104</f>
        <v>-705</v>
      </c>
      <c r="J104" s="512">
        <f t="shared" si="14"/>
        <v>564000</v>
      </c>
      <c r="K104" s="512">
        <f t="shared" si="15"/>
        <v>0.564</v>
      </c>
      <c r="L104" s="439">
        <v>994839</v>
      </c>
      <c r="M104" s="440">
        <v>994842</v>
      </c>
      <c r="N104" s="440">
        <f>L104-M104</f>
        <v>-3</v>
      </c>
      <c r="O104" s="440">
        <f t="shared" si="16"/>
        <v>2400</v>
      </c>
      <c r="P104" s="440">
        <f t="shared" si="17"/>
        <v>0.0024</v>
      </c>
      <c r="Q104" s="573"/>
    </row>
    <row r="105" spans="1:17" ht="15.75" customHeight="1">
      <c r="A105" s="477"/>
      <c r="B105" s="479" t="s">
        <v>386</v>
      </c>
      <c r="C105" s="483"/>
      <c r="D105" s="50"/>
      <c r="E105" s="50"/>
      <c r="F105" s="492"/>
      <c r="G105" s="517"/>
      <c r="H105" s="512"/>
      <c r="I105" s="512"/>
      <c r="J105" s="512"/>
      <c r="K105" s="512"/>
      <c r="L105" s="439"/>
      <c r="M105" s="440"/>
      <c r="N105" s="440"/>
      <c r="O105" s="440"/>
      <c r="P105" s="440"/>
      <c r="Q105" s="180"/>
    </row>
    <row r="106" spans="1:17" ht="15.75" customHeight="1">
      <c r="A106" s="477">
        <v>12</v>
      </c>
      <c r="B106" s="478" t="s">
        <v>118</v>
      </c>
      <c r="C106" s="483">
        <v>4864951</v>
      </c>
      <c r="D106" s="46" t="s">
        <v>12</v>
      </c>
      <c r="E106" s="47" t="s">
        <v>354</v>
      </c>
      <c r="F106" s="492">
        <v>-1000</v>
      </c>
      <c r="G106" s="439">
        <v>991231</v>
      </c>
      <c r="H106" s="440">
        <v>991543</v>
      </c>
      <c r="I106" s="512">
        <f>G106-H106</f>
        <v>-312</v>
      </c>
      <c r="J106" s="512">
        <f aca="true" t="shared" si="20" ref="J106:J113">$F106*I106</f>
        <v>312000</v>
      </c>
      <c r="K106" s="512">
        <f aca="true" t="shared" si="21" ref="K106:K113">J106/1000000</f>
        <v>0.312</v>
      </c>
      <c r="L106" s="439">
        <v>36473</v>
      </c>
      <c r="M106" s="440">
        <v>36473</v>
      </c>
      <c r="N106" s="440">
        <f>L106-M106</f>
        <v>0</v>
      </c>
      <c r="O106" s="440">
        <f aca="true" t="shared" si="22" ref="O106:O113">$F106*N106</f>
        <v>0</v>
      </c>
      <c r="P106" s="440">
        <f aca="true" t="shared" si="23" ref="P106:P113">O106/1000000</f>
        <v>0</v>
      </c>
      <c r="Q106" s="180"/>
    </row>
    <row r="107" spans="1:17" s="719" customFormat="1" ht="15.75" customHeight="1">
      <c r="A107" s="477">
        <v>13</v>
      </c>
      <c r="B107" s="478" t="s">
        <v>119</v>
      </c>
      <c r="C107" s="483">
        <v>4902501</v>
      </c>
      <c r="D107" s="46" t="s">
        <v>12</v>
      </c>
      <c r="E107" s="47" t="s">
        <v>354</v>
      </c>
      <c r="F107" s="492">
        <v>-1333.33</v>
      </c>
      <c r="G107" s="442">
        <v>993831</v>
      </c>
      <c r="H107" s="443">
        <v>993292</v>
      </c>
      <c r="I107" s="349">
        <f>G107-H107</f>
        <v>539</v>
      </c>
      <c r="J107" s="349">
        <f t="shared" si="20"/>
        <v>-718664.87</v>
      </c>
      <c r="K107" s="349">
        <f t="shared" si="21"/>
        <v>-0.71866487</v>
      </c>
      <c r="L107" s="442">
        <v>998577</v>
      </c>
      <c r="M107" s="443">
        <v>998577</v>
      </c>
      <c r="N107" s="443">
        <f>L107-M107</f>
        <v>0</v>
      </c>
      <c r="O107" s="443">
        <f t="shared" si="22"/>
        <v>0</v>
      </c>
      <c r="P107" s="443">
        <f t="shared" si="23"/>
        <v>0</v>
      </c>
      <c r="Q107" s="728"/>
    </row>
    <row r="108" spans="1:17" ht="15.75" customHeight="1">
      <c r="A108" s="477"/>
      <c r="B108" s="478"/>
      <c r="C108" s="483"/>
      <c r="D108" s="46"/>
      <c r="E108" s="47"/>
      <c r="F108" s="492"/>
      <c r="G108" s="407"/>
      <c r="H108" s="406"/>
      <c r="I108" s="349"/>
      <c r="J108" s="349"/>
      <c r="K108" s="349"/>
      <c r="L108" s="413"/>
      <c r="M108" s="406"/>
      <c r="N108" s="443"/>
      <c r="O108" s="440"/>
      <c r="P108" s="440"/>
      <c r="Q108" s="180"/>
    </row>
    <row r="109" spans="1:17" ht="15.75" customHeight="1">
      <c r="A109" s="477"/>
      <c r="B109" s="480" t="s">
        <v>120</v>
      </c>
      <c r="C109" s="483"/>
      <c r="D109" s="46"/>
      <c r="E109" s="46"/>
      <c r="F109" s="492"/>
      <c r="G109" s="517"/>
      <c r="H109" s="512"/>
      <c r="I109" s="512"/>
      <c r="J109" s="512"/>
      <c r="K109" s="512"/>
      <c r="L109" s="439"/>
      <c r="M109" s="440"/>
      <c r="N109" s="440"/>
      <c r="O109" s="440"/>
      <c r="P109" s="440"/>
      <c r="Q109" s="180"/>
    </row>
    <row r="110" spans="1:17" ht="15.75" customHeight="1">
      <c r="A110" s="477">
        <v>14</v>
      </c>
      <c r="B110" s="423" t="s">
        <v>46</v>
      </c>
      <c r="C110" s="483">
        <v>4864843</v>
      </c>
      <c r="D110" s="50" t="s">
        <v>12</v>
      </c>
      <c r="E110" s="47" t="s">
        <v>354</v>
      </c>
      <c r="F110" s="492">
        <v>-1000</v>
      </c>
      <c r="G110" s="439">
        <v>1833</v>
      </c>
      <c r="H110" s="440">
        <v>1776</v>
      </c>
      <c r="I110" s="512">
        <f>G110-H110</f>
        <v>57</v>
      </c>
      <c r="J110" s="512">
        <f t="shared" si="20"/>
        <v>-57000</v>
      </c>
      <c r="K110" s="512">
        <f t="shared" si="21"/>
        <v>-0.057</v>
      </c>
      <c r="L110" s="439">
        <v>23394</v>
      </c>
      <c r="M110" s="440">
        <v>23391</v>
      </c>
      <c r="N110" s="440">
        <f>L110-M110</f>
        <v>3</v>
      </c>
      <c r="O110" s="440">
        <f t="shared" si="22"/>
        <v>-3000</v>
      </c>
      <c r="P110" s="440">
        <f t="shared" si="23"/>
        <v>-0.003</v>
      </c>
      <c r="Q110" s="180"/>
    </row>
    <row r="111" spans="1:17" ht="15.75" customHeight="1">
      <c r="A111" s="477">
        <v>15</v>
      </c>
      <c r="B111" s="478" t="s">
        <v>47</v>
      </c>
      <c r="C111" s="483">
        <v>4864844</v>
      </c>
      <c r="D111" s="46" t="s">
        <v>12</v>
      </c>
      <c r="E111" s="47" t="s">
        <v>354</v>
      </c>
      <c r="F111" s="492">
        <v>-1000</v>
      </c>
      <c r="G111" s="439">
        <v>294</v>
      </c>
      <c r="H111" s="440">
        <v>230</v>
      </c>
      <c r="I111" s="512">
        <f>G111-H111</f>
        <v>64</v>
      </c>
      <c r="J111" s="512">
        <f t="shared" si="20"/>
        <v>-64000</v>
      </c>
      <c r="K111" s="512">
        <f t="shared" si="21"/>
        <v>-0.064</v>
      </c>
      <c r="L111" s="439">
        <v>2827</v>
      </c>
      <c r="M111" s="440">
        <v>2829</v>
      </c>
      <c r="N111" s="440">
        <f>L111-M111</f>
        <v>-2</v>
      </c>
      <c r="O111" s="440">
        <f t="shared" si="22"/>
        <v>2000</v>
      </c>
      <c r="P111" s="440">
        <f t="shared" si="23"/>
        <v>0.002</v>
      </c>
      <c r="Q111" s="180"/>
    </row>
    <row r="112" spans="1:17" ht="15.75" customHeight="1">
      <c r="A112" s="477"/>
      <c r="B112" s="480" t="s">
        <v>48</v>
      </c>
      <c r="C112" s="483"/>
      <c r="D112" s="46"/>
      <c r="E112" s="46"/>
      <c r="F112" s="492"/>
      <c r="G112" s="517"/>
      <c r="H112" s="512"/>
      <c r="I112" s="512"/>
      <c r="J112" s="512"/>
      <c r="K112" s="512"/>
      <c r="L112" s="439"/>
      <c r="M112" s="440"/>
      <c r="N112" s="440"/>
      <c r="O112" s="440"/>
      <c r="P112" s="440"/>
      <c r="Q112" s="180"/>
    </row>
    <row r="113" spans="1:17" ht="15.75" customHeight="1">
      <c r="A113" s="477">
        <v>16</v>
      </c>
      <c r="B113" s="478" t="s">
        <v>85</v>
      </c>
      <c r="C113" s="483">
        <v>4865169</v>
      </c>
      <c r="D113" s="46" t="s">
        <v>12</v>
      </c>
      <c r="E113" s="47" t="s">
        <v>354</v>
      </c>
      <c r="F113" s="492">
        <v>-1000</v>
      </c>
      <c r="G113" s="439">
        <v>1235</v>
      </c>
      <c r="H113" s="440">
        <v>1259</v>
      </c>
      <c r="I113" s="512">
        <f>G113-H113</f>
        <v>-24</v>
      </c>
      <c r="J113" s="512">
        <f t="shared" si="20"/>
        <v>24000</v>
      </c>
      <c r="K113" s="512">
        <f t="shared" si="21"/>
        <v>0.024</v>
      </c>
      <c r="L113" s="439">
        <v>61321</v>
      </c>
      <c r="M113" s="440">
        <v>61321</v>
      </c>
      <c r="N113" s="440">
        <f>L113-M113</f>
        <v>0</v>
      </c>
      <c r="O113" s="440">
        <f t="shared" si="22"/>
        <v>0</v>
      </c>
      <c r="P113" s="440">
        <f t="shared" si="23"/>
        <v>0</v>
      </c>
      <c r="Q113" s="180"/>
    </row>
    <row r="114" spans="1:17" ht="15.75" customHeight="1">
      <c r="A114" s="477"/>
      <c r="B114" s="479" t="s">
        <v>52</v>
      </c>
      <c r="C114" s="461"/>
      <c r="D114" s="50"/>
      <c r="E114" s="50"/>
      <c r="F114" s="492"/>
      <c r="G114" s="517"/>
      <c r="H114" s="518"/>
      <c r="I114" s="518"/>
      <c r="J114" s="518"/>
      <c r="K114" s="512"/>
      <c r="L114" s="442"/>
      <c r="M114" s="515"/>
      <c r="N114" s="515"/>
      <c r="O114" s="515"/>
      <c r="P114" s="440"/>
      <c r="Q114" s="225"/>
    </row>
    <row r="115" spans="1:17" ht="15.75" customHeight="1">
      <c r="A115" s="477"/>
      <c r="B115" s="479" t="s">
        <v>53</v>
      </c>
      <c r="C115" s="461"/>
      <c r="D115" s="50"/>
      <c r="E115" s="50"/>
      <c r="F115" s="492"/>
      <c r="G115" s="517"/>
      <c r="H115" s="518"/>
      <c r="I115" s="518"/>
      <c r="J115" s="518"/>
      <c r="K115" s="512"/>
      <c r="L115" s="442"/>
      <c r="M115" s="515"/>
      <c r="N115" s="515"/>
      <c r="O115" s="515"/>
      <c r="P115" s="440"/>
      <c r="Q115" s="225"/>
    </row>
    <row r="116" spans="1:17" ht="15.75" customHeight="1">
      <c r="A116" s="485"/>
      <c r="B116" s="488" t="s">
        <v>66</v>
      </c>
      <c r="C116" s="483"/>
      <c r="D116" s="50"/>
      <c r="E116" s="50"/>
      <c r="F116" s="492"/>
      <c r="G116" s="517"/>
      <c r="H116" s="512"/>
      <c r="I116" s="512"/>
      <c r="J116" s="512"/>
      <c r="K116" s="512"/>
      <c r="L116" s="442"/>
      <c r="M116" s="440"/>
      <c r="N116" s="440"/>
      <c r="O116" s="440"/>
      <c r="P116" s="440"/>
      <c r="Q116" s="225"/>
    </row>
    <row r="117" spans="1:17" ht="24" customHeight="1">
      <c r="A117" s="477">
        <v>17</v>
      </c>
      <c r="B117" s="489" t="s">
        <v>67</v>
      </c>
      <c r="C117" s="483">
        <v>4865091</v>
      </c>
      <c r="D117" s="46" t="s">
        <v>12</v>
      </c>
      <c r="E117" s="47" t="s">
        <v>354</v>
      </c>
      <c r="F117" s="492">
        <v>-500</v>
      </c>
      <c r="G117" s="439">
        <v>5656</v>
      </c>
      <c r="H117" s="440">
        <v>5631</v>
      </c>
      <c r="I117" s="512">
        <f>G117-H117</f>
        <v>25</v>
      </c>
      <c r="J117" s="512">
        <f>$F117*I117</f>
        <v>-12500</v>
      </c>
      <c r="K117" s="512">
        <f>J117/1000000</f>
        <v>-0.0125</v>
      </c>
      <c r="L117" s="439">
        <v>31320</v>
      </c>
      <c r="M117" s="440">
        <v>31320</v>
      </c>
      <c r="N117" s="440">
        <f>L117-M117</f>
        <v>0</v>
      </c>
      <c r="O117" s="440">
        <f>$F117*N117</f>
        <v>0</v>
      </c>
      <c r="P117" s="440">
        <f>O117/1000000</f>
        <v>0</v>
      </c>
      <c r="Q117" s="572"/>
    </row>
    <row r="118" spans="1:17" ht="15.75" customHeight="1">
      <c r="A118" s="477">
        <v>18</v>
      </c>
      <c r="B118" s="489" t="s">
        <v>68</v>
      </c>
      <c r="C118" s="483">
        <v>4902530</v>
      </c>
      <c r="D118" s="46" t="s">
        <v>12</v>
      </c>
      <c r="E118" s="47" t="s">
        <v>354</v>
      </c>
      <c r="F118" s="492">
        <v>-500</v>
      </c>
      <c r="G118" s="439">
        <v>3817</v>
      </c>
      <c r="H118" s="440">
        <v>3790</v>
      </c>
      <c r="I118" s="512">
        <f aca="true" t="shared" si="24" ref="I118:I131">G118-H118</f>
        <v>27</v>
      </c>
      <c r="J118" s="512">
        <f aca="true" t="shared" si="25" ref="J118:J135">$F118*I118</f>
        <v>-13500</v>
      </c>
      <c r="K118" s="512">
        <f aca="true" t="shared" si="26" ref="K118:K135">J118/1000000</f>
        <v>-0.0135</v>
      </c>
      <c r="L118" s="439">
        <v>29046</v>
      </c>
      <c r="M118" s="440">
        <v>29046</v>
      </c>
      <c r="N118" s="440">
        <f aca="true" t="shared" si="27" ref="N118:N131">L118-M118</f>
        <v>0</v>
      </c>
      <c r="O118" s="440">
        <f aca="true" t="shared" si="28" ref="O118:O135">$F118*N118</f>
        <v>0</v>
      </c>
      <c r="P118" s="440">
        <f aca="true" t="shared" si="29" ref="P118:P135">O118/1000000</f>
        <v>0</v>
      </c>
      <c r="Q118" s="180"/>
    </row>
    <row r="119" spans="1:17" ht="15.75" customHeight="1">
      <c r="A119" s="477">
        <v>19</v>
      </c>
      <c r="B119" s="489" t="s">
        <v>69</v>
      </c>
      <c r="C119" s="483">
        <v>4902531</v>
      </c>
      <c r="D119" s="46" t="s">
        <v>12</v>
      </c>
      <c r="E119" s="47" t="s">
        <v>354</v>
      </c>
      <c r="F119" s="492">
        <v>-500</v>
      </c>
      <c r="G119" s="439">
        <v>6281</v>
      </c>
      <c r="H119" s="440">
        <v>6233</v>
      </c>
      <c r="I119" s="512">
        <f t="shared" si="24"/>
        <v>48</v>
      </c>
      <c r="J119" s="512">
        <f t="shared" si="25"/>
        <v>-24000</v>
      </c>
      <c r="K119" s="512">
        <f t="shared" si="26"/>
        <v>-0.024</v>
      </c>
      <c r="L119" s="439">
        <v>14891</v>
      </c>
      <c r="M119" s="440">
        <v>14891</v>
      </c>
      <c r="N119" s="440">
        <f t="shared" si="27"/>
        <v>0</v>
      </c>
      <c r="O119" s="440">
        <f t="shared" si="28"/>
        <v>0</v>
      </c>
      <c r="P119" s="440">
        <f t="shared" si="29"/>
        <v>0</v>
      </c>
      <c r="Q119" s="180"/>
    </row>
    <row r="120" spans="1:17" ht="15.75" customHeight="1">
      <c r="A120" s="477">
        <v>20</v>
      </c>
      <c r="B120" s="489" t="s">
        <v>70</v>
      </c>
      <c r="C120" s="483">
        <v>4865072</v>
      </c>
      <c r="D120" s="46" t="s">
        <v>12</v>
      </c>
      <c r="E120" s="47" t="s">
        <v>354</v>
      </c>
      <c r="F120" s="730">
        <v>-666.666666666667</v>
      </c>
      <c r="G120" s="442">
        <v>1354</v>
      </c>
      <c r="H120" s="443">
        <v>1268</v>
      </c>
      <c r="I120" s="349">
        <f>G120-H120</f>
        <v>86</v>
      </c>
      <c r="J120" s="349">
        <f t="shared" si="25"/>
        <v>-57333.33333333336</v>
      </c>
      <c r="K120" s="349">
        <f t="shared" si="26"/>
        <v>-0.057333333333333354</v>
      </c>
      <c r="L120" s="442">
        <v>935</v>
      </c>
      <c r="M120" s="443">
        <v>935</v>
      </c>
      <c r="N120" s="443">
        <f>L120-M120</f>
        <v>0</v>
      </c>
      <c r="O120" s="443">
        <f t="shared" si="28"/>
        <v>0</v>
      </c>
      <c r="P120" s="443">
        <f t="shared" si="29"/>
        <v>0</v>
      </c>
      <c r="Q120" s="728"/>
    </row>
    <row r="121" spans="1:17" ht="15.75" customHeight="1">
      <c r="A121" s="477"/>
      <c r="B121" s="488" t="s">
        <v>34</v>
      </c>
      <c r="C121" s="483"/>
      <c r="D121" s="50"/>
      <c r="E121" s="50"/>
      <c r="F121" s="492"/>
      <c r="G121" s="517"/>
      <c r="H121" s="512"/>
      <c r="I121" s="512"/>
      <c r="J121" s="512"/>
      <c r="K121" s="512"/>
      <c r="L121" s="439"/>
      <c r="M121" s="440"/>
      <c r="N121" s="440"/>
      <c r="O121" s="440"/>
      <c r="P121" s="440"/>
      <c r="Q121" s="180"/>
    </row>
    <row r="122" spans="1:17" ht="15.75" customHeight="1">
      <c r="A122" s="477">
        <v>21</v>
      </c>
      <c r="B122" s="490" t="s">
        <v>71</v>
      </c>
      <c r="C122" s="491">
        <v>4864807</v>
      </c>
      <c r="D122" s="46" t="s">
        <v>12</v>
      </c>
      <c r="E122" s="47" t="s">
        <v>354</v>
      </c>
      <c r="F122" s="492">
        <v>-100</v>
      </c>
      <c r="G122" s="439">
        <v>154395</v>
      </c>
      <c r="H122" s="440">
        <v>151203</v>
      </c>
      <c r="I122" s="512">
        <f t="shared" si="24"/>
        <v>3192</v>
      </c>
      <c r="J122" s="512">
        <f t="shared" si="25"/>
        <v>-319200</v>
      </c>
      <c r="K122" s="512">
        <f t="shared" si="26"/>
        <v>-0.3192</v>
      </c>
      <c r="L122" s="439">
        <v>20888</v>
      </c>
      <c r="M122" s="440">
        <v>20888</v>
      </c>
      <c r="N122" s="440">
        <f t="shared" si="27"/>
        <v>0</v>
      </c>
      <c r="O122" s="440">
        <f t="shared" si="28"/>
        <v>0</v>
      </c>
      <c r="P122" s="440">
        <f t="shared" si="29"/>
        <v>0</v>
      </c>
      <c r="Q122" s="180"/>
    </row>
    <row r="123" spans="1:17" ht="15.75" customHeight="1">
      <c r="A123" s="477">
        <v>22</v>
      </c>
      <c r="B123" s="490" t="s">
        <v>145</v>
      </c>
      <c r="C123" s="491">
        <v>4865086</v>
      </c>
      <c r="D123" s="46" t="s">
        <v>12</v>
      </c>
      <c r="E123" s="47" t="s">
        <v>354</v>
      </c>
      <c r="F123" s="492">
        <v>-100</v>
      </c>
      <c r="G123" s="439">
        <v>22944</v>
      </c>
      <c r="H123" s="440">
        <v>22468</v>
      </c>
      <c r="I123" s="512">
        <f t="shared" si="24"/>
        <v>476</v>
      </c>
      <c r="J123" s="512">
        <f t="shared" si="25"/>
        <v>-47600</v>
      </c>
      <c r="K123" s="512">
        <f t="shared" si="26"/>
        <v>-0.0476</v>
      </c>
      <c r="L123" s="439">
        <v>44418</v>
      </c>
      <c r="M123" s="440">
        <v>44418</v>
      </c>
      <c r="N123" s="440">
        <f t="shared" si="27"/>
        <v>0</v>
      </c>
      <c r="O123" s="440">
        <f t="shared" si="28"/>
        <v>0</v>
      </c>
      <c r="P123" s="440">
        <f t="shared" si="29"/>
        <v>0</v>
      </c>
      <c r="Q123" s="180"/>
    </row>
    <row r="124" spans="1:17" ht="15.75" customHeight="1">
      <c r="A124" s="477"/>
      <c r="B124" s="480" t="s">
        <v>72</v>
      </c>
      <c r="C124" s="483"/>
      <c r="D124" s="46"/>
      <c r="E124" s="46"/>
      <c r="F124" s="492"/>
      <c r="G124" s="517"/>
      <c r="H124" s="512"/>
      <c r="I124" s="512"/>
      <c r="J124" s="512"/>
      <c r="K124" s="512"/>
      <c r="L124" s="439"/>
      <c r="M124" s="440"/>
      <c r="N124" s="440"/>
      <c r="O124" s="440"/>
      <c r="P124" s="440"/>
      <c r="Q124" s="180"/>
    </row>
    <row r="125" spans="1:17" s="719" customFormat="1" ht="14.25" customHeight="1">
      <c r="A125" s="477">
        <v>23</v>
      </c>
      <c r="B125" s="478" t="s">
        <v>65</v>
      </c>
      <c r="C125" s="483">
        <v>4902568</v>
      </c>
      <c r="D125" s="46" t="s">
        <v>12</v>
      </c>
      <c r="E125" s="47" t="s">
        <v>354</v>
      </c>
      <c r="F125" s="492">
        <v>-100</v>
      </c>
      <c r="G125" s="442">
        <v>999686</v>
      </c>
      <c r="H125" s="443">
        <v>999965</v>
      </c>
      <c r="I125" s="349">
        <f>G125-H125</f>
        <v>-279</v>
      </c>
      <c r="J125" s="349">
        <f>$F125*I125</f>
        <v>27900</v>
      </c>
      <c r="K125" s="349">
        <f>J125/1000000</f>
        <v>0.0279</v>
      </c>
      <c r="L125" s="442">
        <v>24</v>
      </c>
      <c r="M125" s="443">
        <v>21</v>
      </c>
      <c r="N125" s="443">
        <f>L125-M125</f>
        <v>3</v>
      </c>
      <c r="O125" s="443">
        <f>$F125*N125</f>
        <v>-300</v>
      </c>
      <c r="P125" s="443">
        <f>O125/1000000</f>
        <v>-0.0003</v>
      </c>
      <c r="Q125" s="743" t="s">
        <v>433</v>
      </c>
    </row>
    <row r="126" spans="1:17" ht="15.75" customHeight="1">
      <c r="A126" s="477">
        <v>24</v>
      </c>
      <c r="B126" s="478" t="s">
        <v>73</v>
      </c>
      <c r="C126" s="483">
        <v>4902536</v>
      </c>
      <c r="D126" s="46" t="s">
        <v>12</v>
      </c>
      <c r="E126" s="47" t="s">
        <v>354</v>
      </c>
      <c r="F126" s="492">
        <v>-100</v>
      </c>
      <c r="G126" s="439">
        <v>7746</v>
      </c>
      <c r="H126" s="440">
        <v>7772</v>
      </c>
      <c r="I126" s="512">
        <f t="shared" si="24"/>
        <v>-26</v>
      </c>
      <c r="J126" s="512">
        <f t="shared" si="25"/>
        <v>2600</v>
      </c>
      <c r="K126" s="512">
        <f t="shared" si="26"/>
        <v>0.0026</v>
      </c>
      <c r="L126" s="439">
        <v>15271</v>
      </c>
      <c r="M126" s="440">
        <v>15271</v>
      </c>
      <c r="N126" s="440">
        <f t="shared" si="27"/>
        <v>0</v>
      </c>
      <c r="O126" s="440">
        <f t="shared" si="28"/>
        <v>0</v>
      </c>
      <c r="P126" s="440">
        <f t="shared" si="29"/>
        <v>0</v>
      </c>
      <c r="Q126" s="180"/>
    </row>
    <row r="127" spans="1:17" ht="15.75" customHeight="1">
      <c r="A127" s="477">
        <v>25</v>
      </c>
      <c r="B127" s="478" t="s">
        <v>86</v>
      </c>
      <c r="C127" s="483">
        <v>4902537</v>
      </c>
      <c r="D127" s="46" t="s">
        <v>12</v>
      </c>
      <c r="E127" s="47" t="s">
        <v>354</v>
      </c>
      <c r="F127" s="492">
        <v>-100</v>
      </c>
      <c r="G127" s="439">
        <v>24187</v>
      </c>
      <c r="H127" s="440">
        <v>23885</v>
      </c>
      <c r="I127" s="512">
        <f t="shared" si="24"/>
        <v>302</v>
      </c>
      <c r="J127" s="512">
        <f t="shared" si="25"/>
        <v>-30200</v>
      </c>
      <c r="K127" s="512">
        <f t="shared" si="26"/>
        <v>-0.0302</v>
      </c>
      <c r="L127" s="439">
        <v>57130</v>
      </c>
      <c r="M127" s="440">
        <v>57130</v>
      </c>
      <c r="N127" s="440">
        <f t="shared" si="27"/>
        <v>0</v>
      </c>
      <c r="O127" s="440">
        <f t="shared" si="28"/>
        <v>0</v>
      </c>
      <c r="P127" s="440">
        <f t="shared" si="29"/>
        <v>0</v>
      </c>
      <c r="Q127" s="180"/>
    </row>
    <row r="128" spans="1:17" s="719" customFormat="1" ht="15.75" customHeight="1">
      <c r="A128" s="477">
        <v>26</v>
      </c>
      <c r="B128" s="478" t="s">
        <v>74</v>
      </c>
      <c r="C128" s="483">
        <v>4902579</v>
      </c>
      <c r="D128" s="46" t="s">
        <v>12</v>
      </c>
      <c r="E128" s="47" t="s">
        <v>354</v>
      </c>
      <c r="F128" s="492">
        <v>-100</v>
      </c>
      <c r="G128" s="442">
        <v>4490</v>
      </c>
      <c r="H128" s="443">
        <v>4490</v>
      </c>
      <c r="I128" s="349">
        <f>G128-H128</f>
        <v>0</v>
      </c>
      <c r="J128" s="349">
        <f t="shared" si="25"/>
        <v>0</v>
      </c>
      <c r="K128" s="349">
        <f t="shared" si="26"/>
        <v>0</v>
      </c>
      <c r="L128" s="442">
        <v>999953</v>
      </c>
      <c r="M128" s="443">
        <v>999953</v>
      </c>
      <c r="N128" s="443">
        <f>L128-M128</f>
        <v>0</v>
      </c>
      <c r="O128" s="443">
        <f t="shared" si="28"/>
        <v>0</v>
      </c>
      <c r="P128" s="443">
        <f t="shared" si="29"/>
        <v>0</v>
      </c>
      <c r="Q128" s="804"/>
    </row>
    <row r="129" spans="1:17" s="719" customFormat="1" ht="15.75" customHeight="1">
      <c r="A129" s="477"/>
      <c r="B129" s="478"/>
      <c r="C129" s="483">
        <v>4902578</v>
      </c>
      <c r="D129" s="46" t="s">
        <v>12</v>
      </c>
      <c r="E129" s="47" t="s">
        <v>354</v>
      </c>
      <c r="F129" s="492">
        <v>-100</v>
      </c>
      <c r="G129" s="442">
        <v>0</v>
      </c>
      <c r="H129" s="443">
        <v>0</v>
      </c>
      <c r="I129" s="349">
        <f>G129-H129</f>
        <v>0</v>
      </c>
      <c r="J129" s="349">
        <f>$F129*I129</f>
        <v>0</v>
      </c>
      <c r="K129" s="349">
        <f>J129/1000000</f>
        <v>0</v>
      </c>
      <c r="L129" s="442">
        <v>0</v>
      </c>
      <c r="M129" s="443">
        <v>0</v>
      </c>
      <c r="N129" s="443">
        <f>L129-M129</f>
        <v>0</v>
      </c>
      <c r="O129" s="443">
        <f>$F129*N129</f>
        <v>0</v>
      </c>
      <c r="P129" s="443">
        <f>O129/1000000</f>
        <v>0</v>
      </c>
      <c r="Q129" s="804" t="s">
        <v>429</v>
      </c>
    </row>
    <row r="130" spans="1:17" ht="15.75" customHeight="1">
      <c r="A130" s="477">
        <v>27</v>
      </c>
      <c r="B130" s="478" t="s">
        <v>75</v>
      </c>
      <c r="C130" s="483">
        <v>4902539</v>
      </c>
      <c r="D130" s="46" t="s">
        <v>12</v>
      </c>
      <c r="E130" s="47" t="s">
        <v>354</v>
      </c>
      <c r="F130" s="492">
        <v>-100</v>
      </c>
      <c r="G130" s="439">
        <v>998576</v>
      </c>
      <c r="H130" s="440">
        <v>998603</v>
      </c>
      <c r="I130" s="512">
        <f t="shared" si="24"/>
        <v>-27</v>
      </c>
      <c r="J130" s="512">
        <f t="shared" si="25"/>
        <v>2700</v>
      </c>
      <c r="K130" s="512">
        <f t="shared" si="26"/>
        <v>0.0027</v>
      </c>
      <c r="L130" s="439">
        <v>61</v>
      </c>
      <c r="M130" s="440">
        <v>61</v>
      </c>
      <c r="N130" s="440">
        <f t="shared" si="27"/>
        <v>0</v>
      </c>
      <c r="O130" s="440">
        <f t="shared" si="28"/>
        <v>0</v>
      </c>
      <c r="P130" s="440">
        <f t="shared" si="29"/>
        <v>0</v>
      </c>
      <c r="Q130" s="180"/>
    </row>
    <row r="131" spans="1:17" ht="15.75" customHeight="1">
      <c r="A131" s="477">
        <v>28</v>
      </c>
      <c r="B131" s="478" t="s">
        <v>61</v>
      </c>
      <c r="C131" s="483">
        <v>4902540</v>
      </c>
      <c r="D131" s="46" t="s">
        <v>12</v>
      </c>
      <c r="E131" s="47" t="s">
        <v>354</v>
      </c>
      <c r="F131" s="492">
        <v>-100</v>
      </c>
      <c r="G131" s="439">
        <v>15</v>
      </c>
      <c r="H131" s="440">
        <v>15</v>
      </c>
      <c r="I131" s="512">
        <f t="shared" si="24"/>
        <v>0</v>
      </c>
      <c r="J131" s="512">
        <f t="shared" si="25"/>
        <v>0</v>
      </c>
      <c r="K131" s="512">
        <f t="shared" si="26"/>
        <v>0</v>
      </c>
      <c r="L131" s="439">
        <v>13398</v>
      </c>
      <c r="M131" s="440">
        <v>13398</v>
      </c>
      <c r="N131" s="440">
        <f t="shared" si="27"/>
        <v>0</v>
      </c>
      <c r="O131" s="440">
        <f t="shared" si="28"/>
        <v>0</v>
      </c>
      <c r="P131" s="440">
        <f t="shared" si="29"/>
        <v>0</v>
      </c>
      <c r="Q131" s="180"/>
    </row>
    <row r="132" spans="1:17" ht="15.75" customHeight="1">
      <c r="A132" s="477"/>
      <c r="B132" s="480" t="s">
        <v>76</v>
      </c>
      <c r="C132" s="483"/>
      <c r="D132" s="46"/>
      <c r="E132" s="46"/>
      <c r="F132" s="492"/>
      <c r="G132" s="517"/>
      <c r="H132" s="512"/>
      <c r="I132" s="512"/>
      <c r="J132" s="512"/>
      <c r="K132" s="512"/>
      <c r="L132" s="439"/>
      <c r="M132" s="440"/>
      <c r="N132" s="440"/>
      <c r="O132" s="440"/>
      <c r="P132" s="440"/>
      <c r="Q132" s="180"/>
    </row>
    <row r="133" spans="1:17" s="719" customFormat="1" ht="15.75" customHeight="1">
      <c r="A133" s="477">
        <v>29</v>
      </c>
      <c r="B133" s="478" t="s">
        <v>77</v>
      </c>
      <c r="C133" s="483">
        <v>4902551</v>
      </c>
      <c r="D133" s="46" t="s">
        <v>12</v>
      </c>
      <c r="E133" s="47" t="s">
        <v>354</v>
      </c>
      <c r="F133" s="492">
        <v>-100</v>
      </c>
      <c r="G133" s="442">
        <v>176410</v>
      </c>
      <c r="H133" s="443">
        <v>175710</v>
      </c>
      <c r="I133" s="349">
        <f>G133-H133</f>
        <v>700</v>
      </c>
      <c r="J133" s="349">
        <f>$F133*I133</f>
        <v>-70000</v>
      </c>
      <c r="K133" s="349">
        <f>J133/1000000</f>
        <v>-0.07</v>
      </c>
      <c r="L133" s="442">
        <v>50196</v>
      </c>
      <c r="M133" s="443">
        <v>49974</v>
      </c>
      <c r="N133" s="443">
        <f>L133-M133</f>
        <v>222</v>
      </c>
      <c r="O133" s="443">
        <f>$F133*N133</f>
        <v>-22200</v>
      </c>
      <c r="P133" s="443">
        <f>O133/1000000</f>
        <v>-0.0222</v>
      </c>
      <c r="Q133" s="728"/>
    </row>
    <row r="134" spans="1:17" ht="15.75" customHeight="1">
      <c r="A134" s="477">
        <v>30</v>
      </c>
      <c r="B134" s="478" t="s">
        <v>78</v>
      </c>
      <c r="C134" s="483">
        <v>4902542</v>
      </c>
      <c r="D134" s="46" t="s">
        <v>12</v>
      </c>
      <c r="E134" s="47" t="s">
        <v>354</v>
      </c>
      <c r="F134" s="492">
        <v>-100</v>
      </c>
      <c r="G134" s="439">
        <v>17761</v>
      </c>
      <c r="H134" s="440">
        <v>17381</v>
      </c>
      <c r="I134" s="512">
        <f>G134-H134</f>
        <v>380</v>
      </c>
      <c r="J134" s="512">
        <f t="shared" si="25"/>
        <v>-38000</v>
      </c>
      <c r="K134" s="512">
        <f t="shared" si="26"/>
        <v>-0.038</v>
      </c>
      <c r="L134" s="439">
        <v>64577</v>
      </c>
      <c r="M134" s="440">
        <v>64448</v>
      </c>
      <c r="N134" s="440">
        <f>L134-M134</f>
        <v>129</v>
      </c>
      <c r="O134" s="440">
        <f t="shared" si="28"/>
        <v>-12900</v>
      </c>
      <c r="P134" s="440">
        <f t="shared" si="29"/>
        <v>-0.0129</v>
      </c>
      <c r="Q134" s="180"/>
    </row>
    <row r="135" spans="1:17" ht="15.75" customHeight="1">
      <c r="A135" s="477">
        <v>31</v>
      </c>
      <c r="B135" s="478" t="s">
        <v>79</v>
      </c>
      <c r="C135" s="483">
        <v>4902544</v>
      </c>
      <c r="D135" s="46" t="s">
        <v>12</v>
      </c>
      <c r="E135" s="47" t="s">
        <v>354</v>
      </c>
      <c r="F135" s="492">
        <v>-100</v>
      </c>
      <c r="G135" s="439">
        <v>5828</v>
      </c>
      <c r="H135" s="349">
        <v>5328</v>
      </c>
      <c r="I135" s="512">
        <f>G135-H135</f>
        <v>500</v>
      </c>
      <c r="J135" s="512">
        <f t="shared" si="25"/>
        <v>-50000</v>
      </c>
      <c r="K135" s="512">
        <f t="shared" si="26"/>
        <v>-0.05</v>
      </c>
      <c r="L135" s="439">
        <v>1831</v>
      </c>
      <c r="M135" s="440">
        <v>1573</v>
      </c>
      <c r="N135" s="440">
        <f>L135-M135</f>
        <v>258</v>
      </c>
      <c r="O135" s="440">
        <f t="shared" si="28"/>
        <v>-25800</v>
      </c>
      <c r="P135" s="440">
        <f t="shared" si="29"/>
        <v>-0.0258</v>
      </c>
      <c r="Q135" s="749"/>
    </row>
    <row r="136" spans="1:17" ht="15.75" customHeight="1" thickBot="1">
      <c r="A136" s="481"/>
      <c r="B136" s="482"/>
      <c r="C136" s="484"/>
      <c r="D136" s="109"/>
      <c r="E136" s="53"/>
      <c r="F136" s="429"/>
      <c r="G136" s="36"/>
      <c r="H136" s="30"/>
      <c r="I136" s="31"/>
      <c r="J136" s="31"/>
      <c r="K136" s="32"/>
      <c r="L136" s="468"/>
      <c r="M136" s="31"/>
      <c r="N136" s="31"/>
      <c r="O136" s="31"/>
      <c r="P136" s="32"/>
      <c r="Q136" s="181"/>
    </row>
    <row r="137" ht="13.5" thickTop="1"/>
    <row r="138" spans="4:16" ht="16.5">
      <c r="D138" s="22"/>
      <c r="K138" s="599">
        <f>SUM(K93:K136)</f>
        <v>-0.7634982033333333</v>
      </c>
      <c r="L138" s="61"/>
      <c r="M138" s="61"/>
      <c r="N138" s="61"/>
      <c r="O138" s="61"/>
      <c r="P138" s="519">
        <f>SUM(P93:P136)</f>
        <v>-0.06269999999999999</v>
      </c>
    </row>
    <row r="139" spans="11:16" ht="14.25">
      <c r="K139" s="61"/>
      <c r="L139" s="61"/>
      <c r="M139" s="61"/>
      <c r="N139" s="61"/>
      <c r="O139" s="61"/>
      <c r="P139" s="61"/>
    </row>
    <row r="140" spans="11:16" ht="14.25">
      <c r="K140" s="61"/>
      <c r="L140" s="61"/>
      <c r="M140" s="61"/>
      <c r="N140" s="61"/>
      <c r="O140" s="61"/>
      <c r="P140" s="61"/>
    </row>
    <row r="141" spans="17:18" ht="12.75">
      <c r="Q141" s="536" t="str">
        <f>NDPL!Q1</f>
        <v>NOVEMBER-2014</v>
      </c>
      <c r="R141" s="307"/>
    </row>
    <row r="142" ht="13.5" thickBot="1"/>
    <row r="143" spans="1:17" ht="44.25" customHeight="1">
      <c r="A143" s="432"/>
      <c r="B143" s="430" t="s">
        <v>150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8"/>
    </row>
    <row r="144" spans="1:17" ht="19.5" customHeight="1">
      <c r="A144" s="275"/>
      <c r="B144" s="354" t="s">
        <v>151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59"/>
    </row>
    <row r="145" spans="1:17" ht="19.5" customHeight="1">
      <c r="A145" s="275"/>
      <c r="B145" s="350" t="s">
        <v>256</v>
      </c>
      <c r="C145" s="19"/>
      <c r="D145" s="19"/>
      <c r="E145" s="19"/>
      <c r="F145" s="19"/>
      <c r="G145" s="19"/>
      <c r="H145" s="19"/>
      <c r="I145" s="19"/>
      <c r="J145" s="19"/>
      <c r="K145" s="244">
        <f>K56</f>
        <v>-0.5731999999999995</v>
      </c>
      <c r="L145" s="244"/>
      <c r="M145" s="244"/>
      <c r="N145" s="244"/>
      <c r="O145" s="244"/>
      <c r="P145" s="244">
        <f>P56</f>
        <v>-8.019399999999997</v>
      </c>
      <c r="Q145" s="59"/>
    </row>
    <row r="146" spans="1:17" ht="19.5" customHeight="1">
      <c r="A146" s="275"/>
      <c r="B146" s="350" t="s">
        <v>257</v>
      </c>
      <c r="C146" s="19"/>
      <c r="D146" s="19"/>
      <c r="E146" s="19"/>
      <c r="F146" s="19"/>
      <c r="G146" s="19"/>
      <c r="H146" s="19"/>
      <c r="I146" s="19"/>
      <c r="J146" s="19"/>
      <c r="K146" s="600">
        <f>K138</f>
        <v>-0.7634982033333333</v>
      </c>
      <c r="L146" s="244"/>
      <c r="M146" s="244"/>
      <c r="N146" s="244"/>
      <c r="O146" s="244"/>
      <c r="P146" s="244">
        <f>P138</f>
        <v>-0.06269999999999999</v>
      </c>
      <c r="Q146" s="59"/>
    </row>
    <row r="147" spans="1:17" ht="19.5" customHeight="1">
      <c r="A147" s="275"/>
      <c r="B147" s="350" t="s">
        <v>152</v>
      </c>
      <c r="C147" s="19"/>
      <c r="D147" s="19"/>
      <c r="E147" s="19"/>
      <c r="F147" s="19"/>
      <c r="G147" s="19"/>
      <c r="H147" s="19"/>
      <c r="I147" s="19"/>
      <c r="J147" s="19"/>
      <c r="K147" s="600">
        <f>'ROHTAK ROAD'!K44</f>
        <v>-1.4468</v>
      </c>
      <c r="L147" s="244"/>
      <c r="M147" s="244"/>
      <c r="N147" s="244"/>
      <c r="O147" s="244"/>
      <c r="P147" s="600">
        <f>'ROHTAK ROAD'!P44</f>
        <v>-0.0006</v>
      </c>
      <c r="Q147" s="59"/>
    </row>
    <row r="148" spans="1:17" ht="19.5" customHeight="1">
      <c r="A148" s="275"/>
      <c r="B148" s="350" t="s">
        <v>153</v>
      </c>
      <c r="C148" s="19"/>
      <c r="D148" s="19"/>
      <c r="E148" s="19"/>
      <c r="F148" s="19"/>
      <c r="G148" s="19"/>
      <c r="H148" s="19"/>
      <c r="I148" s="19"/>
      <c r="J148" s="19"/>
      <c r="K148" s="600">
        <f>SUM(K145:K147)</f>
        <v>-2.783498203333333</v>
      </c>
      <c r="L148" s="244"/>
      <c r="M148" s="244"/>
      <c r="N148" s="244"/>
      <c r="O148" s="244"/>
      <c r="P148" s="600">
        <f>SUM(P145:P147)</f>
        <v>-8.082699999999997</v>
      </c>
      <c r="Q148" s="59"/>
    </row>
    <row r="149" spans="1:17" ht="19.5" customHeight="1">
      <c r="A149" s="275"/>
      <c r="B149" s="354" t="s">
        <v>154</v>
      </c>
      <c r="C149" s="19"/>
      <c r="D149" s="19"/>
      <c r="E149" s="19"/>
      <c r="F149" s="19"/>
      <c r="G149" s="19"/>
      <c r="H149" s="19"/>
      <c r="I149" s="19"/>
      <c r="J149" s="19"/>
      <c r="K149" s="244"/>
      <c r="L149" s="244"/>
      <c r="M149" s="244"/>
      <c r="N149" s="244"/>
      <c r="O149" s="244"/>
      <c r="P149" s="244"/>
      <c r="Q149" s="59"/>
    </row>
    <row r="150" spans="1:17" ht="19.5" customHeight="1">
      <c r="A150" s="275"/>
      <c r="B150" s="350" t="s">
        <v>258</v>
      </c>
      <c r="C150" s="19"/>
      <c r="D150" s="19"/>
      <c r="E150" s="19"/>
      <c r="F150" s="19"/>
      <c r="G150" s="19"/>
      <c r="H150" s="19"/>
      <c r="I150" s="19"/>
      <c r="J150" s="19"/>
      <c r="K150" s="244">
        <f>K85</f>
        <v>19.904</v>
      </c>
      <c r="L150" s="244"/>
      <c r="M150" s="244"/>
      <c r="N150" s="244"/>
      <c r="O150" s="244"/>
      <c r="P150" s="244">
        <f>P85</f>
        <v>0.088</v>
      </c>
      <c r="Q150" s="59"/>
    </row>
    <row r="151" spans="1:17" ht="19.5" customHeight="1" thickBot="1">
      <c r="A151" s="276"/>
      <c r="B151" s="431" t="s">
        <v>155</v>
      </c>
      <c r="C151" s="60"/>
      <c r="D151" s="60"/>
      <c r="E151" s="60"/>
      <c r="F151" s="60"/>
      <c r="G151" s="60"/>
      <c r="H151" s="60"/>
      <c r="I151" s="60"/>
      <c r="J151" s="60"/>
      <c r="K151" s="601">
        <f>SUM(K148:K150)</f>
        <v>17.120501796666666</v>
      </c>
      <c r="L151" s="242"/>
      <c r="M151" s="242"/>
      <c r="N151" s="242"/>
      <c r="O151" s="242"/>
      <c r="P151" s="241">
        <f>SUM(P148:P150)</f>
        <v>-7.994699999999997</v>
      </c>
      <c r="Q151" s="243"/>
    </row>
    <row r="152" ht="12.75">
      <c r="A152" s="275"/>
    </row>
    <row r="153" ht="12.75">
      <c r="A153" s="275"/>
    </row>
    <row r="154" ht="12.75">
      <c r="A154" s="275"/>
    </row>
    <row r="155" ht="13.5" thickBot="1">
      <c r="A155" s="276"/>
    </row>
    <row r="156" spans="1:17" ht="12.75">
      <c r="A156" s="269"/>
      <c r="B156" s="270"/>
      <c r="C156" s="270"/>
      <c r="D156" s="270"/>
      <c r="E156" s="270"/>
      <c r="F156" s="270"/>
      <c r="G156" s="270"/>
      <c r="H156" s="57"/>
      <c r="I156" s="57"/>
      <c r="J156" s="57"/>
      <c r="K156" s="57"/>
      <c r="L156" s="57"/>
      <c r="M156" s="57"/>
      <c r="N156" s="57"/>
      <c r="O156" s="57"/>
      <c r="P156" s="57"/>
      <c r="Q156" s="58"/>
    </row>
    <row r="157" spans="1:17" ht="23.25">
      <c r="A157" s="277" t="s">
        <v>335</v>
      </c>
      <c r="B157" s="261"/>
      <c r="C157" s="261"/>
      <c r="D157" s="261"/>
      <c r="E157" s="261"/>
      <c r="F157" s="261"/>
      <c r="G157" s="261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2.75">
      <c r="A158" s="271"/>
      <c r="B158" s="261"/>
      <c r="C158" s="261"/>
      <c r="D158" s="261"/>
      <c r="E158" s="261"/>
      <c r="F158" s="261"/>
      <c r="G158" s="261"/>
      <c r="H158" s="19"/>
      <c r="I158" s="19"/>
      <c r="J158" s="19"/>
      <c r="K158" s="19"/>
      <c r="L158" s="19"/>
      <c r="M158" s="19"/>
      <c r="N158" s="19"/>
      <c r="O158" s="19"/>
      <c r="P158" s="19"/>
      <c r="Q158" s="59"/>
    </row>
    <row r="159" spans="1:17" ht="12.75">
      <c r="A159" s="272"/>
      <c r="B159" s="273"/>
      <c r="C159" s="273"/>
      <c r="D159" s="273"/>
      <c r="E159" s="273"/>
      <c r="F159" s="273"/>
      <c r="G159" s="273"/>
      <c r="H159" s="19"/>
      <c r="I159" s="19"/>
      <c r="J159" s="19"/>
      <c r="K159" s="299" t="s">
        <v>347</v>
      </c>
      <c r="L159" s="19"/>
      <c r="M159" s="19"/>
      <c r="N159" s="19"/>
      <c r="O159" s="19"/>
      <c r="P159" s="299" t="s">
        <v>348</v>
      </c>
      <c r="Q159" s="59"/>
    </row>
    <row r="160" spans="1:17" ht="12.75">
      <c r="A160" s="274"/>
      <c r="B160" s="159"/>
      <c r="C160" s="159"/>
      <c r="D160" s="159"/>
      <c r="E160" s="159"/>
      <c r="F160" s="159"/>
      <c r="G160" s="159"/>
      <c r="H160" s="19"/>
      <c r="I160" s="19"/>
      <c r="J160" s="19"/>
      <c r="K160" s="19"/>
      <c r="L160" s="19"/>
      <c r="M160" s="19"/>
      <c r="N160" s="19"/>
      <c r="O160" s="19"/>
      <c r="P160" s="19"/>
      <c r="Q160" s="59"/>
    </row>
    <row r="161" spans="1:17" ht="12.75">
      <c r="A161" s="274"/>
      <c r="B161" s="159"/>
      <c r="C161" s="159"/>
      <c r="D161" s="159"/>
      <c r="E161" s="159"/>
      <c r="F161" s="159"/>
      <c r="G161" s="159"/>
      <c r="H161" s="19"/>
      <c r="I161" s="19"/>
      <c r="J161" s="19"/>
      <c r="K161" s="19"/>
      <c r="L161" s="19"/>
      <c r="M161" s="19"/>
      <c r="N161" s="19"/>
      <c r="O161" s="19"/>
      <c r="P161" s="19"/>
      <c r="Q161" s="59"/>
    </row>
    <row r="162" spans="1:17" ht="18">
      <c r="A162" s="278" t="s">
        <v>338</v>
      </c>
      <c r="B162" s="262"/>
      <c r="C162" s="262"/>
      <c r="D162" s="263"/>
      <c r="E162" s="263"/>
      <c r="F162" s="264"/>
      <c r="G162" s="263"/>
      <c r="H162" s="19"/>
      <c r="I162" s="19"/>
      <c r="J162" s="19"/>
      <c r="K162" s="521">
        <f>K151</f>
        <v>17.120501796666666</v>
      </c>
      <c r="L162" s="263" t="s">
        <v>336</v>
      </c>
      <c r="M162" s="19"/>
      <c r="N162" s="19"/>
      <c r="O162" s="19"/>
      <c r="P162" s="521">
        <f>P151</f>
        <v>-7.994699999999997</v>
      </c>
      <c r="Q162" s="285" t="s">
        <v>336</v>
      </c>
    </row>
    <row r="163" spans="1:17" ht="18">
      <c r="A163" s="279"/>
      <c r="B163" s="265"/>
      <c r="C163" s="265"/>
      <c r="D163" s="261"/>
      <c r="E163" s="261"/>
      <c r="F163" s="266"/>
      <c r="G163" s="261"/>
      <c r="H163" s="19"/>
      <c r="I163" s="19"/>
      <c r="J163" s="19"/>
      <c r="K163" s="522"/>
      <c r="L163" s="261"/>
      <c r="M163" s="19"/>
      <c r="N163" s="19"/>
      <c r="O163" s="19"/>
      <c r="P163" s="522"/>
      <c r="Q163" s="286"/>
    </row>
    <row r="164" spans="1:17" ht="18">
      <c r="A164" s="280" t="s">
        <v>337</v>
      </c>
      <c r="B164" s="267"/>
      <c r="C164" s="51"/>
      <c r="D164" s="261"/>
      <c r="E164" s="261"/>
      <c r="F164" s="268"/>
      <c r="G164" s="263"/>
      <c r="H164" s="19"/>
      <c r="I164" s="19"/>
      <c r="J164" s="19"/>
      <c r="K164" s="522">
        <f>'STEPPED UP GENCO'!K45</f>
        <v>0.34928779500000007</v>
      </c>
      <c r="L164" s="263" t="s">
        <v>336</v>
      </c>
      <c r="M164" s="19"/>
      <c r="N164" s="19"/>
      <c r="O164" s="19"/>
      <c r="P164" s="522">
        <f>'STEPPED UP GENCO'!P45</f>
        <v>-2.0976173046</v>
      </c>
      <c r="Q164" s="285" t="s">
        <v>336</v>
      </c>
    </row>
    <row r="165" spans="1:17" ht="12.75">
      <c r="A165" s="275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59"/>
    </row>
    <row r="166" spans="1:17" ht="12.75">
      <c r="A166" s="275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59"/>
    </row>
    <row r="167" spans="1:17" ht="12.75">
      <c r="A167" s="275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59"/>
    </row>
    <row r="168" spans="1:17" ht="20.25">
      <c r="A168" s="275"/>
      <c r="B168" s="19"/>
      <c r="C168" s="19"/>
      <c r="D168" s="19"/>
      <c r="E168" s="19"/>
      <c r="F168" s="19"/>
      <c r="G168" s="19"/>
      <c r="H168" s="262"/>
      <c r="I168" s="262"/>
      <c r="J168" s="281" t="s">
        <v>339</v>
      </c>
      <c r="K168" s="467">
        <f>SUM(K162:K167)</f>
        <v>17.469789591666665</v>
      </c>
      <c r="L168" s="281" t="s">
        <v>336</v>
      </c>
      <c r="M168" s="159"/>
      <c r="N168" s="19"/>
      <c r="O168" s="19"/>
      <c r="P168" s="467">
        <f>SUM(P162:P167)</f>
        <v>-10.092317304599998</v>
      </c>
      <c r="Q168" s="495" t="s">
        <v>336</v>
      </c>
    </row>
    <row r="169" spans="1:17" ht="13.5" thickBot="1">
      <c r="A169" s="276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186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6" max="255" man="1"/>
    <brk id="87" max="255" man="1"/>
    <brk id="139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81"/>
  <sheetViews>
    <sheetView tabSelected="1" view="pageBreakPreview" zoomScale="55" zoomScaleNormal="70" zoomScaleSheetLayoutView="55" workbookViewId="0" topLeftCell="A115">
      <selection activeCell="H21" sqref="H21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6" max="6" width="10.7109375" style="0" customWidth="1"/>
    <col min="7" max="7" width="14.00390625" style="0" customWidth="1"/>
    <col min="8" max="8" width="13.421875" style="0" customWidth="1"/>
    <col min="9" max="9" width="11.8515625" style="0" customWidth="1"/>
    <col min="10" max="10" width="16.28125" style="0" customWidth="1"/>
    <col min="11" max="11" width="21.710937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9.57421875" style="0" customWidth="1"/>
  </cols>
  <sheetData>
    <row r="1" spans="1:17" ht="26.25">
      <c r="A1" s="1" t="s">
        <v>244</v>
      </c>
      <c r="P1" s="533" t="str">
        <f>NDPL!$Q$1</f>
        <v>NOVEMBER-2014</v>
      </c>
      <c r="Q1" s="533"/>
    </row>
    <row r="2" ht="12.75">
      <c r="A2" s="17" t="s">
        <v>245</v>
      </c>
    </row>
    <row r="3" ht="23.25">
      <c r="A3" s="523" t="s">
        <v>156</v>
      </c>
    </row>
    <row r="4" spans="1:16" ht="24" thickBot="1">
      <c r="A4" s="524" t="s">
        <v>198</v>
      </c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48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01/12/2014</v>
      </c>
      <c r="H5" s="39" t="str">
        <f>NDPL!H5</f>
        <v>INTIAL READING 01/11/2014</v>
      </c>
      <c r="I5" s="39" t="s">
        <v>4</v>
      </c>
      <c r="J5" s="39" t="s">
        <v>5</v>
      </c>
      <c r="K5" s="39" t="s">
        <v>6</v>
      </c>
      <c r="L5" s="41" t="str">
        <f>NDPL!G5</f>
        <v>FINAL READING 01/12/2014</v>
      </c>
      <c r="M5" s="39" t="str">
        <f>NDPL!H5</f>
        <v>INTIAL READING 01/11/2014</v>
      </c>
      <c r="N5" s="39" t="s">
        <v>4</v>
      </c>
      <c r="O5" s="39" t="s">
        <v>5</v>
      </c>
      <c r="P5" s="39" t="s">
        <v>6</v>
      </c>
      <c r="Q5" s="40" t="s">
        <v>317</v>
      </c>
    </row>
    <row r="6" ht="14.25" thickBot="1" thickTop="1"/>
    <row r="7" spans="1:17" ht="22.5" customHeight="1" thickTop="1">
      <c r="A7" s="351"/>
      <c r="B7" s="352" t="s">
        <v>157</v>
      </c>
      <c r="C7" s="353"/>
      <c r="D7" s="42"/>
      <c r="E7" s="42"/>
      <c r="F7" s="42"/>
      <c r="G7" s="34"/>
      <c r="H7" s="751"/>
      <c r="I7" s="751"/>
      <c r="J7" s="751"/>
      <c r="K7" s="751"/>
      <c r="L7" s="752"/>
      <c r="M7" s="751"/>
      <c r="N7" s="751"/>
      <c r="O7" s="751"/>
      <c r="P7" s="751"/>
      <c r="Q7" s="179"/>
    </row>
    <row r="8" spans="1:17" ht="24" customHeight="1">
      <c r="A8" s="326">
        <v>1</v>
      </c>
      <c r="B8" s="389" t="s">
        <v>158</v>
      </c>
      <c r="C8" s="390">
        <v>4865170</v>
      </c>
      <c r="D8" s="151" t="s">
        <v>12</v>
      </c>
      <c r="E8" s="115" t="s">
        <v>354</v>
      </c>
      <c r="F8" s="401">
        <v>5000</v>
      </c>
      <c r="G8" s="442">
        <v>38</v>
      </c>
      <c r="H8" s="443">
        <v>16</v>
      </c>
      <c r="I8" s="406">
        <f aca="true" t="shared" si="0" ref="I8:I16">G8-H8</f>
        <v>22</v>
      </c>
      <c r="J8" s="406">
        <f>$F8*I8</f>
        <v>110000</v>
      </c>
      <c r="K8" s="406">
        <f>J8/1000000</f>
        <v>0.11</v>
      </c>
      <c r="L8" s="442">
        <v>999946</v>
      </c>
      <c r="M8" s="443">
        <v>999946</v>
      </c>
      <c r="N8" s="406">
        <f aca="true" t="shared" si="1" ref="N8:N16">L8-M8</f>
        <v>0</v>
      </c>
      <c r="O8" s="406">
        <f>$F8*N8</f>
        <v>0</v>
      </c>
      <c r="P8" s="406">
        <f>O8/1000000</f>
        <v>0</v>
      </c>
      <c r="Q8" s="551"/>
    </row>
    <row r="9" spans="1:17" ht="24.75" customHeight="1">
      <c r="A9" s="326">
        <v>2</v>
      </c>
      <c r="B9" s="389" t="s">
        <v>159</v>
      </c>
      <c r="C9" s="390">
        <v>4865095</v>
      </c>
      <c r="D9" s="151" t="s">
        <v>12</v>
      </c>
      <c r="E9" s="115" t="s">
        <v>354</v>
      </c>
      <c r="F9" s="401">
        <v>1333.33</v>
      </c>
      <c r="G9" s="442">
        <v>985483</v>
      </c>
      <c r="H9" s="443">
        <v>985914</v>
      </c>
      <c r="I9" s="406">
        <f t="shared" si="0"/>
        <v>-431</v>
      </c>
      <c r="J9" s="406">
        <f aca="true" t="shared" si="2" ref="J9:J83">$F9*I9</f>
        <v>-574665.23</v>
      </c>
      <c r="K9" s="406">
        <f aca="true" t="shared" si="3" ref="K9:K83">J9/1000000</f>
        <v>-0.57466523</v>
      </c>
      <c r="L9" s="442">
        <v>673073</v>
      </c>
      <c r="M9" s="443">
        <v>673073</v>
      </c>
      <c r="N9" s="406">
        <f t="shared" si="1"/>
        <v>0</v>
      </c>
      <c r="O9" s="406">
        <f aca="true" t="shared" si="4" ref="O9:O83">$F9*N9</f>
        <v>0</v>
      </c>
      <c r="P9" s="753">
        <f aca="true" t="shared" si="5" ref="P9:P83">O9/1000000</f>
        <v>0</v>
      </c>
      <c r="Q9" s="677"/>
    </row>
    <row r="10" spans="1:17" ht="22.5" customHeight="1">
      <c r="A10" s="326">
        <v>3</v>
      </c>
      <c r="B10" s="389" t="s">
        <v>160</v>
      </c>
      <c r="C10" s="390">
        <v>4865166</v>
      </c>
      <c r="D10" s="151" t="s">
        <v>12</v>
      </c>
      <c r="E10" s="115" t="s">
        <v>354</v>
      </c>
      <c r="F10" s="401">
        <v>500</v>
      </c>
      <c r="G10" s="442">
        <v>10007</v>
      </c>
      <c r="H10" s="443">
        <v>8891</v>
      </c>
      <c r="I10" s="406">
        <f t="shared" si="0"/>
        <v>1116</v>
      </c>
      <c r="J10" s="406">
        <f t="shared" si="2"/>
        <v>558000</v>
      </c>
      <c r="K10" s="406">
        <f t="shared" si="3"/>
        <v>0.558</v>
      </c>
      <c r="L10" s="442">
        <v>68944</v>
      </c>
      <c r="M10" s="443">
        <v>68944</v>
      </c>
      <c r="N10" s="406">
        <f t="shared" si="1"/>
        <v>0</v>
      </c>
      <c r="O10" s="406">
        <f t="shared" si="4"/>
        <v>0</v>
      </c>
      <c r="P10" s="406">
        <f t="shared" si="5"/>
        <v>0</v>
      </c>
      <c r="Q10" s="398"/>
    </row>
    <row r="11" spans="1:17" s="719" customFormat="1" ht="22.5" customHeight="1">
      <c r="A11" s="326">
        <v>4</v>
      </c>
      <c r="B11" s="389" t="s">
        <v>161</v>
      </c>
      <c r="C11" s="390">
        <v>4865151</v>
      </c>
      <c r="D11" s="151" t="s">
        <v>12</v>
      </c>
      <c r="E11" s="115" t="s">
        <v>354</v>
      </c>
      <c r="F11" s="401">
        <v>1000</v>
      </c>
      <c r="G11" s="442">
        <v>12567</v>
      </c>
      <c r="H11" s="349">
        <v>12567</v>
      </c>
      <c r="I11" s="406">
        <f t="shared" si="0"/>
        <v>0</v>
      </c>
      <c r="J11" s="406">
        <f t="shared" si="2"/>
        <v>0</v>
      </c>
      <c r="K11" s="406">
        <f t="shared" si="3"/>
        <v>0</v>
      </c>
      <c r="L11" s="442">
        <v>999386</v>
      </c>
      <c r="M11" s="349">
        <v>999386</v>
      </c>
      <c r="N11" s="406">
        <f t="shared" si="1"/>
        <v>0</v>
      </c>
      <c r="O11" s="406">
        <f t="shared" si="4"/>
        <v>0</v>
      </c>
      <c r="P11" s="406">
        <f t="shared" si="5"/>
        <v>0</v>
      </c>
      <c r="Q11" s="807"/>
    </row>
    <row r="12" spans="1:17" s="719" customFormat="1" ht="22.5" customHeight="1">
      <c r="A12" s="326">
        <v>5</v>
      </c>
      <c r="B12" s="389" t="s">
        <v>162</v>
      </c>
      <c r="C12" s="390">
        <v>4865152</v>
      </c>
      <c r="D12" s="151" t="s">
        <v>12</v>
      </c>
      <c r="E12" s="115" t="s">
        <v>354</v>
      </c>
      <c r="F12" s="401">
        <v>300</v>
      </c>
      <c r="G12" s="442">
        <v>1605</v>
      </c>
      <c r="H12" s="349">
        <v>1605</v>
      </c>
      <c r="I12" s="406">
        <f t="shared" si="0"/>
        <v>0</v>
      </c>
      <c r="J12" s="406">
        <f t="shared" si="2"/>
        <v>0</v>
      </c>
      <c r="K12" s="406">
        <f t="shared" si="3"/>
        <v>0</v>
      </c>
      <c r="L12" s="442">
        <v>112</v>
      </c>
      <c r="M12" s="349">
        <v>112</v>
      </c>
      <c r="N12" s="406">
        <f t="shared" si="1"/>
        <v>0</v>
      </c>
      <c r="O12" s="406">
        <f t="shared" si="4"/>
        <v>0</v>
      </c>
      <c r="P12" s="406">
        <f t="shared" si="5"/>
        <v>0</v>
      </c>
      <c r="Q12" s="808"/>
    </row>
    <row r="13" spans="1:17" ht="22.5" customHeight="1">
      <c r="A13" s="326">
        <v>6</v>
      </c>
      <c r="B13" s="389" t="s">
        <v>163</v>
      </c>
      <c r="C13" s="390">
        <v>4865096</v>
      </c>
      <c r="D13" s="151" t="s">
        <v>12</v>
      </c>
      <c r="E13" s="115" t="s">
        <v>354</v>
      </c>
      <c r="F13" s="401">
        <v>100</v>
      </c>
      <c r="G13" s="442">
        <v>12832</v>
      </c>
      <c r="H13" s="443">
        <v>11837</v>
      </c>
      <c r="I13" s="406">
        <f t="shared" si="0"/>
        <v>995</v>
      </c>
      <c r="J13" s="406">
        <f t="shared" si="2"/>
        <v>99500</v>
      </c>
      <c r="K13" s="406">
        <f t="shared" si="3"/>
        <v>0.0995</v>
      </c>
      <c r="L13" s="442">
        <v>134080</v>
      </c>
      <c r="M13" s="443">
        <v>134080</v>
      </c>
      <c r="N13" s="406">
        <f t="shared" si="1"/>
        <v>0</v>
      </c>
      <c r="O13" s="406">
        <f t="shared" si="4"/>
        <v>0</v>
      </c>
      <c r="P13" s="406">
        <f t="shared" si="5"/>
        <v>0</v>
      </c>
      <c r="Q13" s="398"/>
    </row>
    <row r="14" spans="1:17" ht="22.5" customHeight="1">
      <c r="A14" s="326">
        <v>7</v>
      </c>
      <c r="B14" s="389" t="s">
        <v>164</v>
      </c>
      <c r="C14" s="390">
        <v>4865140</v>
      </c>
      <c r="D14" s="151" t="s">
        <v>12</v>
      </c>
      <c r="E14" s="115" t="s">
        <v>354</v>
      </c>
      <c r="F14" s="401">
        <v>75</v>
      </c>
      <c r="G14" s="442">
        <v>731037</v>
      </c>
      <c r="H14" s="443">
        <v>741338</v>
      </c>
      <c r="I14" s="406">
        <f t="shared" si="0"/>
        <v>-10301</v>
      </c>
      <c r="J14" s="406">
        <f>$F14*I14</f>
        <v>-772575</v>
      </c>
      <c r="K14" s="406">
        <f>J14/1000000</f>
        <v>-0.772575</v>
      </c>
      <c r="L14" s="442">
        <v>30440</v>
      </c>
      <c r="M14" s="443">
        <v>30440</v>
      </c>
      <c r="N14" s="406">
        <f t="shared" si="1"/>
        <v>0</v>
      </c>
      <c r="O14" s="406">
        <f>$F14*N14</f>
        <v>0</v>
      </c>
      <c r="P14" s="406">
        <f>O14/1000000</f>
        <v>0</v>
      </c>
      <c r="Q14" s="551"/>
    </row>
    <row r="15" spans="1:17" s="719" customFormat="1" ht="22.5" customHeight="1">
      <c r="A15" s="326">
        <v>8</v>
      </c>
      <c r="B15" s="777" t="s">
        <v>165</v>
      </c>
      <c r="C15" s="390">
        <v>4865148</v>
      </c>
      <c r="D15" s="151" t="s">
        <v>12</v>
      </c>
      <c r="E15" s="115" t="s">
        <v>354</v>
      </c>
      <c r="F15" s="401">
        <v>75</v>
      </c>
      <c r="G15" s="442">
        <v>998790</v>
      </c>
      <c r="H15" s="443">
        <v>999850</v>
      </c>
      <c r="I15" s="406">
        <f t="shared" si="0"/>
        <v>-1060</v>
      </c>
      <c r="J15" s="406">
        <f t="shared" si="2"/>
        <v>-79500</v>
      </c>
      <c r="K15" s="406">
        <f t="shared" si="3"/>
        <v>-0.0795</v>
      </c>
      <c r="L15" s="442">
        <v>3449</v>
      </c>
      <c r="M15" s="443">
        <v>3449</v>
      </c>
      <c r="N15" s="406">
        <f t="shared" si="1"/>
        <v>0</v>
      </c>
      <c r="O15" s="406">
        <f t="shared" si="4"/>
        <v>0</v>
      </c>
      <c r="P15" s="406">
        <f t="shared" si="5"/>
        <v>0</v>
      </c>
      <c r="Q15" s="778"/>
    </row>
    <row r="16" spans="1:17" ht="18">
      <c r="A16" s="326">
        <v>9</v>
      </c>
      <c r="B16" s="389" t="s">
        <v>166</v>
      </c>
      <c r="C16" s="390">
        <v>4865181</v>
      </c>
      <c r="D16" s="151" t="s">
        <v>12</v>
      </c>
      <c r="E16" s="115" t="s">
        <v>354</v>
      </c>
      <c r="F16" s="401">
        <v>900</v>
      </c>
      <c r="G16" s="442">
        <v>999157</v>
      </c>
      <c r="H16" s="443">
        <v>999157</v>
      </c>
      <c r="I16" s="406">
        <f t="shared" si="0"/>
        <v>0</v>
      </c>
      <c r="J16" s="406">
        <f t="shared" si="2"/>
        <v>0</v>
      </c>
      <c r="K16" s="406">
        <f t="shared" si="3"/>
        <v>0</v>
      </c>
      <c r="L16" s="442">
        <v>998592</v>
      </c>
      <c r="M16" s="443">
        <v>998592</v>
      </c>
      <c r="N16" s="406">
        <f t="shared" si="1"/>
        <v>0</v>
      </c>
      <c r="O16" s="406">
        <f t="shared" si="4"/>
        <v>0</v>
      </c>
      <c r="P16" s="406">
        <f t="shared" si="5"/>
        <v>0</v>
      </c>
      <c r="Q16" s="677"/>
    </row>
    <row r="17" spans="1:17" ht="22.5" customHeight="1">
      <c r="A17" s="326"/>
      <c r="B17" s="391" t="s">
        <v>167</v>
      </c>
      <c r="C17" s="390"/>
      <c r="D17" s="151"/>
      <c r="E17" s="151"/>
      <c r="F17" s="401"/>
      <c r="G17" s="608"/>
      <c r="H17" s="607"/>
      <c r="I17" s="409"/>
      <c r="J17" s="409"/>
      <c r="K17" s="412"/>
      <c r="L17" s="410"/>
      <c r="M17" s="409"/>
      <c r="N17" s="409"/>
      <c r="O17" s="409"/>
      <c r="P17" s="412"/>
      <c r="Q17" s="398"/>
    </row>
    <row r="18" spans="1:17" s="719" customFormat="1" ht="22.5" customHeight="1">
      <c r="A18" s="326">
        <v>10</v>
      </c>
      <c r="B18" s="389" t="s">
        <v>15</v>
      </c>
      <c r="C18" s="390">
        <v>5128454</v>
      </c>
      <c r="D18" s="151" t="s">
        <v>12</v>
      </c>
      <c r="E18" s="115" t="s">
        <v>354</v>
      </c>
      <c r="F18" s="401">
        <v>-500</v>
      </c>
      <c r="G18" s="442">
        <v>411</v>
      </c>
      <c r="H18" s="443">
        <v>1442</v>
      </c>
      <c r="I18" s="406">
        <f>G18-H18</f>
        <v>-1031</v>
      </c>
      <c r="J18" s="406">
        <f t="shared" si="2"/>
        <v>515500</v>
      </c>
      <c r="K18" s="406">
        <f t="shared" si="3"/>
        <v>0.5155</v>
      </c>
      <c r="L18" s="442">
        <v>995687</v>
      </c>
      <c r="M18" s="443">
        <v>995688</v>
      </c>
      <c r="N18" s="406">
        <f>L18-M18</f>
        <v>-1</v>
      </c>
      <c r="O18" s="406">
        <f t="shared" si="4"/>
        <v>500</v>
      </c>
      <c r="P18" s="406">
        <f t="shared" si="5"/>
        <v>0.0005</v>
      </c>
      <c r="Q18" s="778"/>
    </row>
    <row r="19" spans="1:17" ht="22.5" customHeight="1">
      <c r="A19" s="326">
        <v>11</v>
      </c>
      <c r="B19" s="356" t="s">
        <v>16</v>
      </c>
      <c r="C19" s="390">
        <v>4864974</v>
      </c>
      <c r="D19" s="103" t="s">
        <v>12</v>
      </c>
      <c r="E19" s="115" t="s">
        <v>354</v>
      </c>
      <c r="F19" s="401">
        <v>-1000</v>
      </c>
      <c r="G19" s="439">
        <v>987973</v>
      </c>
      <c r="H19" s="440">
        <v>988498</v>
      </c>
      <c r="I19" s="409">
        <f>G19-H19</f>
        <v>-525</v>
      </c>
      <c r="J19" s="409">
        <f t="shared" si="2"/>
        <v>525000</v>
      </c>
      <c r="K19" s="409">
        <f t="shared" si="3"/>
        <v>0.525</v>
      </c>
      <c r="L19" s="439">
        <v>948629</v>
      </c>
      <c r="M19" s="440">
        <v>948629</v>
      </c>
      <c r="N19" s="409">
        <f>L19-M19</f>
        <v>0</v>
      </c>
      <c r="O19" s="409">
        <f t="shared" si="4"/>
        <v>0</v>
      </c>
      <c r="P19" s="409">
        <f t="shared" si="5"/>
        <v>0</v>
      </c>
      <c r="Q19" s="398"/>
    </row>
    <row r="20" spans="1:17" s="719" customFormat="1" ht="22.5" customHeight="1">
      <c r="A20" s="326">
        <v>12</v>
      </c>
      <c r="B20" s="389" t="s">
        <v>17</v>
      </c>
      <c r="C20" s="390">
        <v>5100234</v>
      </c>
      <c r="D20" s="151" t="s">
        <v>12</v>
      </c>
      <c r="E20" s="115" t="s">
        <v>354</v>
      </c>
      <c r="F20" s="401">
        <v>-1000</v>
      </c>
      <c r="G20" s="442">
        <v>999530</v>
      </c>
      <c r="H20" s="443">
        <v>1000111</v>
      </c>
      <c r="I20" s="406">
        <f>G20-H20</f>
        <v>-581</v>
      </c>
      <c r="J20" s="406">
        <f t="shared" si="2"/>
        <v>581000</v>
      </c>
      <c r="K20" s="406">
        <f t="shared" si="3"/>
        <v>0.581</v>
      </c>
      <c r="L20" s="442">
        <v>996526</v>
      </c>
      <c r="M20" s="443">
        <v>996526</v>
      </c>
      <c r="N20" s="406">
        <f>L20-M20</f>
        <v>0</v>
      </c>
      <c r="O20" s="406">
        <f t="shared" si="4"/>
        <v>0</v>
      </c>
      <c r="P20" s="406">
        <f t="shared" si="5"/>
        <v>0</v>
      </c>
      <c r="Q20" s="778"/>
    </row>
    <row r="21" spans="1:17" ht="22.5" customHeight="1">
      <c r="A21" s="326">
        <v>13</v>
      </c>
      <c r="B21" s="389" t="s">
        <v>168</v>
      </c>
      <c r="C21" s="390">
        <v>4864976</v>
      </c>
      <c r="D21" s="151" t="s">
        <v>12</v>
      </c>
      <c r="E21" s="115" t="s">
        <v>354</v>
      </c>
      <c r="F21" s="401">
        <v>-1000</v>
      </c>
      <c r="G21" s="439">
        <v>992006</v>
      </c>
      <c r="H21" s="440">
        <v>992584</v>
      </c>
      <c r="I21" s="409">
        <f>G21-H21</f>
        <v>-578</v>
      </c>
      <c r="J21" s="409">
        <f t="shared" si="2"/>
        <v>578000</v>
      </c>
      <c r="K21" s="409">
        <f t="shared" si="3"/>
        <v>0.578</v>
      </c>
      <c r="L21" s="439">
        <v>946045</v>
      </c>
      <c r="M21" s="440">
        <v>946045</v>
      </c>
      <c r="N21" s="409">
        <f>L21-M21</f>
        <v>0</v>
      </c>
      <c r="O21" s="409">
        <f t="shared" si="4"/>
        <v>0</v>
      </c>
      <c r="P21" s="409">
        <f t="shared" si="5"/>
        <v>0</v>
      </c>
      <c r="Q21" s="398"/>
    </row>
    <row r="22" spans="1:17" ht="22.5" customHeight="1">
      <c r="A22" s="326"/>
      <c r="B22" s="391" t="s">
        <v>169</v>
      </c>
      <c r="C22" s="390"/>
      <c r="D22" s="151"/>
      <c r="E22" s="151"/>
      <c r="F22" s="401"/>
      <c r="G22" s="608"/>
      <c r="H22" s="607"/>
      <c r="I22" s="409"/>
      <c r="J22" s="409"/>
      <c r="K22" s="409"/>
      <c r="L22" s="410"/>
      <c r="M22" s="409"/>
      <c r="N22" s="409"/>
      <c r="O22" s="409"/>
      <c r="P22" s="409"/>
      <c r="Q22" s="398"/>
    </row>
    <row r="23" spans="1:17" ht="22.5" customHeight="1">
      <c r="A23" s="326">
        <v>14</v>
      </c>
      <c r="B23" s="389" t="s">
        <v>15</v>
      </c>
      <c r="C23" s="390">
        <v>5128437</v>
      </c>
      <c r="D23" s="151" t="s">
        <v>12</v>
      </c>
      <c r="E23" s="115" t="s">
        <v>354</v>
      </c>
      <c r="F23" s="401">
        <v>-1000</v>
      </c>
      <c r="G23" s="439">
        <v>985454</v>
      </c>
      <c r="H23" s="440">
        <v>986647</v>
      </c>
      <c r="I23" s="409">
        <f>G23-H23</f>
        <v>-1193</v>
      </c>
      <c r="J23" s="409">
        <f t="shared" si="2"/>
        <v>1193000</v>
      </c>
      <c r="K23" s="409">
        <f t="shared" si="3"/>
        <v>1.193</v>
      </c>
      <c r="L23" s="439">
        <v>973167</v>
      </c>
      <c r="M23" s="440">
        <v>973167</v>
      </c>
      <c r="N23" s="409">
        <f>L23-M23</f>
        <v>0</v>
      </c>
      <c r="O23" s="409">
        <f t="shared" si="4"/>
        <v>0</v>
      </c>
      <c r="P23" s="409">
        <f t="shared" si="5"/>
        <v>0</v>
      </c>
      <c r="Q23" s="686"/>
    </row>
    <row r="24" spans="1:17" ht="22.5" customHeight="1">
      <c r="A24" s="326">
        <v>15</v>
      </c>
      <c r="B24" s="389" t="s">
        <v>16</v>
      </c>
      <c r="C24" s="390">
        <v>5128439</v>
      </c>
      <c r="D24" s="151" t="s">
        <v>12</v>
      </c>
      <c r="E24" s="115" t="s">
        <v>354</v>
      </c>
      <c r="F24" s="401">
        <v>-1000</v>
      </c>
      <c r="G24" s="439">
        <v>26803</v>
      </c>
      <c r="H24" s="440">
        <v>25444</v>
      </c>
      <c r="I24" s="409">
        <f>G24-H24</f>
        <v>1359</v>
      </c>
      <c r="J24" s="409">
        <f t="shared" si="2"/>
        <v>-1359000</v>
      </c>
      <c r="K24" s="409">
        <f t="shared" si="3"/>
        <v>-1.359</v>
      </c>
      <c r="L24" s="439">
        <v>983728</v>
      </c>
      <c r="M24" s="440">
        <v>983728</v>
      </c>
      <c r="N24" s="409">
        <f>L24-M24</f>
        <v>0</v>
      </c>
      <c r="O24" s="409">
        <f t="shared" si="4"/>
        <v>0</v>
      </c>
      <c r="P24" s="409">
        <f t="shared" si="5"/>
        <v>0</v>
      </c>
      <c r="Q24" s="686"/>
    </row>
    <row r="25" spans="1:17" ht="22.5" customHeight="1">
      <c r="A25" s="326">
        <v>16</v>
      </c>
      <c r="B25" s="389" t="s">
        <v>17</v>
      </c>
      <c r="C25" s="390">
        <v>5128460</v>
      </c>
      <c r="D25" s="151" t="s">
        <v>12</v>
      </c>
      <c r="E25" s="115" t="s">
        <v>354</v>
      </c>
      <c r="F25" s="401">
        <v>-1000</v>
      </c>
      <c r="G25" s="439">
        <v>27622</v>
      </c>
      <c r="H25" s="440">
        <v>25194</v>
      </c>
      <c r="I25" s="409">
        <f>G25-H25</f>
        <v>2428</v>
      </c>
      <c r="J25" s="409">
        <f>$F25*I25</f>
        <v>-2428000</v>
      </c>
      <c r="K25" s="409">
        <f>J25/1000000</f>
        <v>-2.428</v>
      </c>
      <c r="L25" s="439">
        <v>995352</v>
      </c>
      <c r="M25" s="440">
        <v>995352</v>
      </c>
      <c r="N25" s="409">
        <f>L25-M25</f>
        <v>0</v>
      </c>
      <c r="O25" s="409">
        <f>$F25*N25</f>
        <v>0</v>
      </c>
      <c r="P25" s="409">
        <f>O25/1000000</f>
        <v>0</v>
      </c>
      <c r="Q25" s="686"/>
    </row>
    <row r="26" spans="1:17" ht="22.5" customHeight="1">
      <c r="A26" s="326"/>
      <c r="B26" s="354" t="s">
        <v>170</v>
      </c>
      <c r="C26" s="390"/>
      <c r="D26" s="103"/>
      <c r="E26" s="103"/>
      <c r="F26" s="401"/>
      <c r="G26" s="608"/>
      <c r="H26" s="607"/>
      <c r="I26" s="409"/>
      <c r="J26" s="409"/>
      <c r="K26" s="409"/>
      <c r="L26" s="410"/>
      <c r="M26" s="409"/>
      <c r="N26" s="409"/>
      <c r="O26" s="409"/>
      <c r="P26" s="409"/>
      <c r="Q26" s="398"/>
    </row>
    <row r="27" spans="1:17" s="719" customFormat="1" ht="22.5" customHeight="1">
      <c r="A27" s="326">
        <v>17</v>
      </c>
      <c r="B27" s="389" t="s">
        <v>15</v>
      </c>
      <c r="C27" s="390">
        <v>5128451</v>
      </c>
      <c r="D27" s="151" t="s">
        <v>12</v>
      </c>
      <c r="E27" s="115" t="s">
        <v>354</v>
      </c>
      <c r="F27" s="401">
        <v>-1000</v>
      </c>
      <c r="G27" s="442">
        <v>5375</v>
      </c>
      <c r="H27" s="443">
        <v>5746</v>
      </c>
      <c r="I27" s="406">
        <f>G27-H27</f>
        <v>-371</v>
      </c>
      <c r="J27" s="406">
        <f t="shared" si="2"/>
        <v>371000</v>
      </c>
      <c r="K27" s="406">
        <f t="shared" si="3"/>
        <v>0.371</v>
      </c>
      <c r="L27" s="442">
        <v>999688</v>
      </c>
      <c r="M27" s="443">
        <v>999878</v>
      </c>
      <c r="N27" s="406">
        <f>L27-M27</f>
        <v>-190</v>
      </c>
      <c r="O27" s="406">
        <f t="shared" si="4"/>
        <v>190000</v>
      </c>
      <c r="P27" s="406">
        <f t="shared" si="5"/>
        <v>0.19</v>
      </c>
      <c r="Q27" s="738"/>
    </row>
    <row r="28" spans="1:17" ht="22.5" customHeight="1">
      <c r="A28" s="326">
        <v>18</v>
      </c>
      <c r="B28" s="389" t="s">
        <v>16</v>
      </c>
      <c r="C28" s="390">
        <v>4864970</v>
      </c>
      <c r="D28" s="151" t="s">
        <v>12</v>
      </c>
      <c r="E28" s="115" t="s">
        <v>354</v>
      </c>
      <c r="F28" s="401">
        <v>-1000</v>
      </c>
      <c r="G28" s="439">
        <v>6533</v>
      </c>
      <c r="H28" s="440">
        <v>7113</v>
      </c>
      <c r="I28" s="409">
        <f>G28-H28</f>
        <v>-580</v>
      </c>
      <c r="J28" s="409">
        <f t="shared" si="2"/>
        <v>580000</v>
      </c>
      <c r="K28" s="409">
        <f t="shared" si="3"/>
        <v>0.58</v>
      </c>
      <c r="L28" s="439">
        <v>996962</v>
      </c>
      <c r="M28" s="440">
        <v>996982</v>
      </c>
      <c r="N28" s="409">
        <f>L28-M28</f>
        <v>-20</v>
      </c>
      <c r="O28" s="409">
        <f t="shared" si="4"/>
        <v>20000</v>
      </c>
      <c r="P28" s="409">
        <f t="shared" si="5"/>
        <v>0.02</v>
      </c>
      <c r="Q28" s="398"/>
    </row>
    <row r="29" spans="1:17" ht="22.5" customHeight="1">
      <c r="A29" s="326">
        <v>19</v>
      </c>
      <c r="B29" s="389" t="s">
        <v>17</v>
      </c>
      <c r="C29" s="390">
        <v>4864971</v>
      </c>
      <c r="D29" s="151" t="s">
        <v>12</v>
      </c>
      <c r="E29" s="115" t="s">
        <v>354</v>
      </c>
      <c r="F29" s="401">
        <v>-1000</v>
      </c>
      <c r="G29" s="439">
        <v>26931</v>
      </c>
      <c r="H29" s="440">
        <v>27585</v>
      </c>
      <c r="I29" s="409">
        <f>G29-H29</f>
        <v>-654</v>
      </c>
      <c r="J29" s="409">
        <f t="shared" si="2"/>
        <v>654000</v>
      </c>
      <c r="K29" s="409">
        <f t="shared" si="3"/>
        <v>0.654</v>
      </c>
      <c r="L29" s="439">
        <v>3255</v>
      </c>
      <c r="M29" s="440">
        <v>3330</v>
      </c>
      <c r="N29" s="409">
        <f>L29-M29</f>
        <v>-75</v>
      </c>
      <c r="O29" s="409">
        <f t="shared" si="4"/>
        <v>75000</v>
      </c>
      <c r="P29" s="409">
        <f t="shared" si="5"/>
        <v>0.075</v>
      </c>
      <c r="Q29" s="398"/>
    </row>
    <row r="30" spans="1:17" ht="22.5" customHeight="1">
      <c r="A30" s="326">
        <v>20</v>
      </c>
      <c r="B30" s="356" t="s">
        <v>168</v>
      </c>
      <c r="C30" s="390">
        <v>4864995</v>
      </c>
      <c r="D30" s="103" t="s">
        <v>12</v>
      </c>
      <c r="E30" s="115" t="s">
        <v>354</v>
      </c>
      <c r="F30" s="401">
        <v>-1000</v>
      </c>
      <c r="G30" s="439">
        <v>6516</v>
      </c>
      <c r="H30" s="440">
        <v>5471</v>
      </c>
      <c r="I30" s="409">
        <f>G30-H30</f>
        <v>1045</v>
      </c>
      <c r="J30" s="409">
        <f t="shared" si="2"/>
        <v>-1045000</v>
      </c>
      <c r="K30" s="409">
        <f t="shared" si="3"/>
        <v>-1.045</v>
      </c>
      <c r="L30" s="439">
        <v>999024</v>
      </c>
      <c r="M30" s="440">
        <v>999031</v>
      </c>
      <c r="N30" s="409">
        <f>L30-M30</f>
        <v>-7</v>
      </c>
      <c r="O30" s="409">
        <f t="shared" si="4"/>
        <v>7000</v>
      </c>
      <c r="P30" s="409">
        <f t="shared" si="5"/>
        <v>0.007</v>
      </c>
      <c r="Q30" s="742"/>
    </row>
    <row r="31" spans="1:17" ht="22.5" customHeight="1">
      <c r="A31" s="326"/>
      <c r="B31" s="391" t="s">
        <v>171</v>
      </c>
      <c r="C31" s="390"/>
      <c r="D31" s="151"/>
      <c r="E31" s="151"/>
      <c r="F31" s="401"/>
      <c r="G31" s="608"/>
      <c r="H31" s="607"/>
      <c r="I31" s="409"/>
      <c r="J31" s="409"/>
      <c r="K31" s="409"/>
      <c r="L31" s="410"/>
      <c r="M31" s="409"/>
      <c r="N31" s="409"/>
      <c r="O31" s="409"/>
      <c r="P31" s="409"/>
      <c r="Q31" s="398"/>
    </row>
    <row r="32" spans="1:17" ht="22.5" customHeight="1">
      <c r="A32" s="326"/>
      <c r="B32" s="391" t="s">
        <v>41</v>
      </c>
      <c r="C32" s="390"/>
      <c r="D32" s="151"/>
      <c r="E32" s="151"/>
      <c r="F32" s="401"/>
      <c r="G32" s="608"/>
      <c r="H32" s="607"/>
      <c r="I32" s="409"/>
      <c r="J32" s="409"/>
      <c r="K32" s="409"/>
      <c r="L32" s="410"/>
      <c r="M32" s="409"/>
      <c r="N32" s="409"/>
      <c r="O32" s="409"/>
      <c r="P32" s="409"/>
      <c r="Q32" s="398"/>
    </row>
    <row r="33" spans="1:17" ht="22.5" customHeight="1">
      <c r="A33" s="326">
        <v>21</v>
      </c>
      <c r="B33" s="389" t="s">
        <v>172</v>
      </c>
      <c r="C33" s="390">
        <v>4864955</v>
      </c>
      <c r="D33" s="151" t="s">
        <v>12</v>
      </c>
      <c r="E33" s="115" t="s">
        <v>354</v>
      </c>
      <c r="F33" s="401">
        <v>1000</v>
      </c>
      <c r="G33" s="439">
        <v>10848</v>
      </c>
      <c r="H33" s="440">
        <v>10548</v>
      </c>
      <c r="I33" s="409">
        <f>G33-H33</f>
        <v>300</v>
      </c>
      <c r="J33" s="409">
        <f t="shared" si="2"/>
        <v>300000</v>
      </c>
      <c r="K33" s="409">
        <f t="shared" si="3"/>
        <v>0.3</v>
      </c>
      <c r="L33" s="439">
        <v>7604</v>
      </c>
      <c r="M33" s="440">
        <v>7595</v>
      </c>
      <c r="N33" s="409">
        <f>L33-M33</f>
        <v>9</v>
      </c>
      <c r="O33" s="409">
        <f t="shared" si="4"/>
        <v>9000</v>
      </c>
      <c r="P33" s="409">
        <f t="shared" si="5"/>
        <v>0.009</v>
      </c>
      <c r="Q33" s="398"/>
    </row>
    <row r="34" spans="1:17" ht="22.5" customHeight="1">
      <c r="A34" s="326"/>
      <c r="B34" s="354" t="s">
        <v>173</v>
      </c>
      <c r="C34" s="390"/>
      <c r="D34" s="103"/>
      <c r="E34" s="103"/>
      <c r="F34" s="401"/>
      <c r="G34" s="608"/>
      <c r="H34" s="607"/>
      <c r="I34" s="409"/>
      <c r="J34" s="409"/>
      <c r="K34" s="409"/>
      <c r="L34" s="410"/>
      <c r="M34" s="409"/>
      <c r="N34" s="409"/>
      <c r="O34" s="409"/>
      <c r="P34" s="409"/>
      <c r="Q34" s="398"/>
    </row>
    <row r="35" spans="1:17" s="719" customFormat="1" ht="24" customHeight="1">
      <c r="A35" s="326">
        <v>22</v>
      </c>
      <c r="B35" s="356" t="s">
        <v>15</v>
      </c>
      <c r="C35" s="390">
        <v>5100231</v>
      </c>
      <c r="D35" s="103" t="s">
        <v>12</v>
      </c>
      <c r="E35" s="115" t="s">
        <v>354</v>
      </c>
      <c r="F35" s="401">
        <v>-1000</v>
      </c>
      <c r="G35" s="442">
        <v>996164</v>
      </c>
      <c r="H35" s="443">
        <v>997080</v>
      </c>
      <c r="I35" s="406">
        <f>G35-H35</f>
        <v>-916</v>
      </c>
      <c r="J35" s="406">
        <f>$F35*I35</f>
        <v>916000</v>
      </c>
      <c r="K35" s="406">
        <f>J35/1000000</f>
        <v>0.916</v>
      </c>
      <c r="L35" s="442">
        <v>986687</v>
      </c>
      <c r="M35" s="443">
        <v>986687</v>
      </c>
      <c r="N35" s="406">
        <f>L35-M35</f>
        <v>0</v>
      </c>
      <c r="O35" s="406">
        <f>$F35*N35</f>
        <v>0</v>
      </c>
      <c r="P35" s="406">
        <f>O35/1000000</f>
        <v>0</v>
      </c>
      <c r="Q35" s="778"/>
    </row>
    <row r="36" spans="1:17" s="719" customFormat="1" ht="24" customHeight="1">
      <c r="A36" s="326"/>
      <c r="B36" s="356"/>
      <c r="C36" s="390">
        <v>5269210</v>
      </c>
      <c r="D36" s="103" t="s">
        <v>12</v>
      </c>
      <c r="E36" s="115" t="s">
        <v>354</v>
      </c>
      <c r="F36" s="401">
        <v>-1000</v>
      </c>
      <c r="G36" s="442">
        <v>999841</v>
      </c>
      <c r="H36" s="443">
        <v>1000000</v>
      </c>
      <c r="I36" s="406">
        <f>G36-H36</f>
        <v>-159</v>
      </c>
      <c r="J36" s="406">
        <f>$F36*I36</f>
        <v>159000</v>
      </c>
      <c r="K36" s="406">
        <f>J36/1000000</f>
        <v>0.159</v>
      </c>
      <c r="L36" s="442">
        <v>0</v>
      </c>
      <c r="M36" s="443">
        <v>0</v>
      </c>
      <c r="N36" s="406">
        <f>L36-M36</f>
        <v>0</v>
      </c>
      <c r="O36" s="406">
        <f>$F36*N36</f>
        <v>0</v>
      </c>
      <c r="P36" s="406">
        <f>O36/1000000</f>
        <v>0</v>
      </c>
      <c r="Q36" s="778" t="s">
        <v>427</v>
      </c>
    </row>
    <row r="37" spans="1:17" ht="22.5" customHeight="1">
      <c r="A37" s="326">
        <v>23</v>
      </c>
      <c r="B37" s="389" t="s">
        <v>16</v>
      </c>
      <c r="C37" s="390">
        <v>4864909</v>
      </c>
      <c r="D37" s="151" t="s">
        <v>12</v>
      </c>
      <c r="E37" s="115" t="s">
        <v>354</v>
      </c>
      <c r="F37" s="401">
        <v>-1000</v>
      </c>
      <c r="G37" s="439">
        <v>951251</v>
      </c>
      <c r="H37" s="440">
        <v>952199</v>
      </c>
      <c r="I37" s="409">
        <f>G37-H37</f>
        <v>-948</v>
      </c>
      <c r="J37" s="409">
        <f t="shared" si="2"/>
        <v>948000</v>
      </c>
      <c r="K37" s="409">
        <f t="shared" si="3"/>
        <v>0.948</v>
      </c>
      <c r="L37" s="439">
        <v>842987</v>
      </c>
      <c r="M37" s="440">
        <v>842987</v>
      </c>
      <c r="N37" s="409">
        <f>L37-M37</f>
        <v>0</v>
      </c>
      <c r="O37" s="409">
        <f t="shared" si="4"/>
        <v>0</v>
      </c>
      <c r="P37" s="409">
        <f t="shared" si="5"/>
        <v>0</v>
      </c>
      <c r="Q37" s="398"/>
    </row>
    <row r="38" spans="1:17" ht="22.5" customHeight="1">
      <c r="A38" s="326"/>
      <c r="B38" s="391" t="s">
        <v>174</v>
      </c>
      <c r="C38" s="390"/>
      <c r="D38" s="151"/>
      <c r="E38" s="151"/>
      <c r="F38" s="399"/>
      <c r="G38" s="608"/>
      <c r="H38" s="607"/>
      <c r="I38" s="409"/>
      <c r="J38" s="409"/>
      <c r="K38" s="409"/>
      <c r="L38" s="410"/>
      <c r="M38" s="409"/>
      <c r="N38" s="409"/>
      <c r="O38" s="409"/>
      <c r="P38" s="409"/>
      <c r="Q38" s="398"/>
    </row>
    <row r="39" spans="1:17" ht="22.5" customHeight="1">
      <c r="A39" s="326">
        <v>24</v>
      </c>
      <c r="B39" s="389" t="s">
        <v>130</v>
      </c>
      <c r="C39" s="390">
        <v>4864964</v>
      </c>
      <c r="D39" s="151" t="s">
        <v>12</v>
      </c>
      <c r="E39" s="115" t="s">
        <v>354</v>
      </c>
      <c r="F39" s="401">
        <v>-1000</v>
      </c>
      <c r="G39" s="439">
        <v>999345</v>
      </c>
      <c r="H39" s="440">
        <v>999188</v>
      </c>
      <c r="I39" s="409">
        <f aca="true" t="shared" si="6" ref="I39:I44">G39-H39</f>
        <v>157</v>
      </c>
      <c r="J39" s="409">
        <f t="shared" si="2"/>
        <v>-157000</v>
      </c>
      <c r="K39" s="409">
        <f t="shared" si="3"/>
        <v>-0.157</v>
      </c>
      <c r="L39" s="439">
        <v>967782</v>
      </c>
      <c r="M39" s="440">
        <v>967819</v>
      </c>
      <c r="N39" s="409">
        <f aca="true" t="shared" si="7" ref="N39:N44">L39-M39</f>
        <v>-37</v>
      </c>
      <c r="O39" s="409">
        <f t="shared" si="4"/>
        <v>37000</v>
      </c>
      <c r="P39" s="409">
        <f t="shared" si="5"/>
        <v>0.037</v>
      </c>
      <c r="Q39" s="398"/>
    </row>
    <row r="40" spans="1:17" ht="22.5" customHeight="1">
      <c r="A40" s="326">
        <v>25</v>
      </c>
      <c r="B40" s="389" t="s">
        <v>131</v>
      </c>
      <c r="C40" s="390">
        <v>4864965</v>
      </c>
      <c r="D40" s="151" t="s">
        <v>12</v>
      </c>
      <c r="E40" s="115" t="s">
        <v>354</v>
      </c>
      <c r="F40" s="401">
        <v>-1000</v>
      </c>
      <c r="G40" s="439">
        <v>993149</v>
      </c>
      <c r="H40" s="440">
        <v>994629</v>
      </c>
      <c r="I40" s="409">
        <f t="shared" si="6"/>
        <v>-1480</v>
      </c>
      <c r="J40" s="409">
        <f t="shared" si="2"/>
        <v>1480000</v>
      </c>
      <c r="K40" s="409">
        <f t="shared" si="3"/>
        <v>1.48</v>
      </c>
      <c r="L40" s="439">
        <v>947350</v>
      </c>
      <c r="M40" s="440">
        <v>947382</v>
      </c>
      <c r="N40" s="409">
        <f t="shared" si="7"/>
        <v>-32</v>
      </c>
      <c r="O40" s="409">
        <f t="shared" si="4"/>
        <v>32000</v>
      </c>
      <c r="P40" s="409">
        <f t="shared" si="5"/>
        <v>0.032</v>
      </c>
      <c r="Q40" s="398"/>
    </row>
    <row r="41" spans="1:17" s="719" customFormat="1" ht="22.5" customHeight="1">
      <c r="A41" s="326">
        <v>26</v>
      </c>
      <c r="B41" s="389" t="s">
        <v>175</v>
      </c>
      <c r="C41" s="390">
        <v>4864890</v>
      </c>
      <c r="D41" s="151" t="s">
        <v>12</v>
      </c>
      <c r="E41" s="115" t="s">
        <v>354</v>
      </c>
      <c r="F41" s="401">
        <v>-1000</v>
      </c>
      <c r="G41" s="442">
        <v>995596</v>
      </c>
      <c r="H41" s="349">
        <v>995596</v>
      </c>
      <c r="I41" s="406">
        <f t="shared" si="6"/>
        <v>0</v>
      </c>
      <c r="J41" s="406">
        <f t="shared" si="2"/>
        <v>0</v>
      </c>
      <c r="K41" s="406">
        <f t="shared" si="3"/>
        <v>0</v>
      </c>
      <c r="L41" s="442">
        <v>956880</v>
      </c>
      <c r="M41" s="349">
        <v>956880</v>
      </c>
      <c r="N41" s="406">
        <f t="shared" si="7"/>
        <v>0</v>
      </c>
      <c r="O41" s="406">
        <f t="shared" si="4"/>
        <v>0</v>
      </c>
      <c r="P41" s="406">
        <f t="shared" si="5"/>
        <v>0</v>
      </c>
      <c r="Q41" s="778"/>
    </row>
    <row r="42" spans="1:17" s="719" customFormat="1" ht="22.5" customHeight="1">
      <c r="A42" s="326">
        <v>27</v>
      </c>
      <c r="B42" s="356" t="s">
        <v>176</v>
      </c>
      <c r="C42" s="390">
        <v>4864933</v>
      </c>
      <c r="D42" s="103" t="s">
        <v>12</v>
      </c>
      <c r="E42" s="115" t="s">
        <v>354</v>
      </c>
      <c r="F42" s="401">
        <v>-1000</v>
      </c>
      <c r="G42" s="442">
        <v>999683</v>
      </c>
      <c r="H42" s="443">
        <v>1002995</v>
      </c>
      <c r="I42" s="406">
        <f t="shared" si="6"/>
        <v>-3312</v>
      </c>
      <c r="J42" s="406">
        <f t="shared" si="2"/>
        <v>3312000</v>
      </c>
      <c r="K42" s="406">
        <f t="shared" si="3"/>
        <v>3.312</v>
      </c>
      <c r="L42" s="442">
        <v>39247</v>
      </c>
      <c r="M42" s="443">
        <v>39247</v>
      </c>
      <c r="N42" s="406">
        <f t="shared" si="7"/>
        <v>0</v>
      </c>
      <c r="O42" s="406">
        <f t="shared" si="4"/>
        <v>0</v>
      </c>
      <c r="P42" s="406">
        <f t="shared" si="5"/>
        <v>0</v>
      </c>
      <c r="Q42" s="778"/>
    </row>
    <row r="43" spans="1:17" s="719" customFormat="1" ht="22.5" customHeight="1">
      <c r="A43" s="326">
        <v>28</v>
      </c>
      <c r="B43" s="389" t="s">
        <v>177</v>
      </c>
      <c r="C43" s="390">
        <v>4864904</v>
      </c>
      <c r="D43" s="151" t="s">
        <v>12</v>
      </c>
      <c r="E43" s="115" t="s">
        <v>354</v>
      </c>
      <c r="F43" s="401">
        <v>-1000</v>
      </c>
      <c r="G43" s="442">
        <v>999409</v>
      </c>
      <c r="H43" s="443">
        <v>999458</v>
      </c>
      <c r="I43" s="406">
        <f>G43-H43</f>
        <v>-49</v>
      </c>
      <c r="J43" s="406">
        <f>$F43*I43</f>
        <v>49000</v>
      </c>
      <c r="K43" s="406">
        <f>J43/1000000</f>
        <v>0.049</v>
      </c>
      <c r="L43" s="442">
        <v>999087</v>
      </c>
      <c r="M43" s="443">
        <v>999087</v>
      </c>
      <c r="N43" s="406">
        <f>L43-M43</f>
        <v>0</v>
      </c>
      <c r="O43" s="406">
        <f>$F43*N43</f>
        <v>0</v>
      </c>
      <c r="P43" s="406">
        <f>O43/1000000</f>
        <v>0</v>
      </c>
      <c r="Q43" s="778"/>
    </row>
    <row r="44" spans="1:17" ht="22.5" customHeight="1" thickBot="1">
      <c r="A44" s="326">
        <v>29</v>
      </c>
      <c r="B44" s="389" t="s">
        <v>178</v>
      </c>
      <c r="C44" s="390">
        <v>4864907</v>
      </c>
      <c r="D44" s="151" t="s">
        <v>12</v>
      </c>
      <c r="E44" s="115" t="s">
        <v>354</v>
      </c>
      <c r="F44" s="570">
        <v>-1000</v>
      </c>
      <c r="G44" s="439">
        <v>996707</v>
      </c>
      <c r="H44" s="440">
        <v>996791</v>
      </c>
      <c r="I44" s="409">
        <f t="shared" si="6"/>
        <v>-84</v>
      </c>
      <c r="J44" s="409">
        <f t="shared" si="2"/>
        <v>84000</v>
      </c>
      <c r="K44" s="409">
        <f t="shared" si="3"/>
        <v>0.084</v>
      </c>
      <c r="L44" s="439">
        <v>866972</v>
      </c>
      <c r="M44" s="440">
        <v>866972</v>
      </c>
      <c r="N44" s="409">
        <f t="shared" si="7"/>
        <v>0</v>
      </c>
      <c r="O44" s="409">
        <f t="shared" si="4"/>
        <v>0</v>
      </c>
      <c r="P44" s="409">
        <f t="shared" si="5"/>
        <v>0</v>
      </c>
      <c r="Q44" s="398"/>
    </row>
    <row r="45" spans="1:17" ht="18" customHeight="1" thickTop="1">
      <c r="A45" s="353"/>
      <c r="B45" s="392"/>
      <c r="C45" s="393"/>
      <c r="D45" s="311"/>
      <c r="E45" s="312"/>
      <c r="F45" s="401"/>
      <c r="G45" s="609"/>
      <c r="H45" s="610"/>
      <c r="I45" s="415"/>
      <c r="J45" s="415"/>
      <c r="K45" s="415"/>
      <c r="L45" s="415"/>
      <c r="M45" s="416"/>
      <c r="N45" s="415"/>
      <c r="O45" s="415"/>
      <c r="P45" s="415"/>
      <c r="Q45" s="25"/>
    </row>
    <row r="46" spans="1:17" ht="18" customHeight="1" thickBot="1">
      <c r="A46" s="525" t="s">
        <v>343</v>
      </c>
      <c r="B46" s="394"/>
      <c r="C46" s="395"/>
      <c r="D46" s="313"/>
      <c r="E46" s="314"/>
      <c r="F46" s="401"/>
      <c r="G46" s="611"/>
      <c r="H46" s="612"/>
      <c r="I46" s="419"/>
      <c r="J46" s="419"/>
      <c r="K46" s="419"/>
      <c r="L46" s="419"/>
      <c r="M46" s="420"/>
      <c r="N46" s="419"/>
      <c r="O46" s="419"/>
      <c r="P46" s="534" t="str">
        <f>NDPL!$Q$1</f>
        <v>NOVEMBER-2014</v>
      </c>
      <c r="Q46" s="534"/>
    </row>
    <row r="47" spans="1:17" ht="21" customHeight="1" thickTop="1">
      <c r="A47" s="351"/>
      <c r="B47" s="354" t="s">
        <v>179</v>
      </c>
      <c r="C47" s="390"/>
      <c r="D47" s="103"/>
      <c r="E47" s="103"/>
      <c r="F47" s="571"/>
      <c r="G47" s="608"/>
      <c r="H47" s="607"/>
      <c r="I47" s="409"/>
      <c r="J47" s="409"/>
      <c r="K47" s="409"/>
      <c r="L47" s="410"/>
      <c r="M47" s="409"/>
      <c r="N47" s="409"/>
      <c r="O47" s="409"/>
      <c r="P47" s="409"/>
      <c r="Q47" s="180"/>
    </row>
    <row r="48" spans="1:17" ht="21" customHeight="1">
      <c r="A48" s="326">
        <v>30</v>
      </c>
      <c r="B48" s="389" t="s">
        <v>15</v>
      </c>
      <c r="C48" s="390">
        <v>4864988</v>
      </c>
      <c r="D48" s="151" t="s">
        <v>12</v>
      </c>
      <c r="E48" s="115" t="s">
        <v>354</v>
      </c>
      <c r="F48" s="401">
        <v>-1000</v>
      </c>
      <c r="G48" s="439">
        <v>996988</v>
      </c>
      <c r="H48" s="440">
        <v>997620</v>
      </c>
      <c r="I48" s="409">
        <f>G48-H48</f>
        <v>-632</v>
      </c>
      <c r="J48" s="409">
        <f t="shared" si="2"/>
        <v>632000</v>
      </c>
      <c r="K48" s="409">
        <f t="shared" si="3"/>
        <v>0.632</v>
      </c>
      <c r="L48" s="439">
        <v>972465</v>
      </c>
      <c r="M48" s="440">
        <v>972465</v>
      </c>
      <c r="N48" s="409">
        <f>L48-M48</f>
        <v>0</v>
      </c>
      <c r="O48" s="409">
        <f t="shared" si="4"/>
        <v>0</v>
      </c>
      <c r="P48" s="409">
        <f t="shared" si="5"/>
        <v>0</v>
      </c>
      <c r="Q48" s="180"/>
    </row>
    <row r="49" spans="1:17" s="719" customFormat="1" ht="21" customHeight="1">
      <c r="A49" s="326">
        <v>31</v>
      </c>
      <c r="B49" s="389" t="s">
        <v>16</v>
      </c>
      <c r="C49" s="390">
        <v>4864989</v>
      </c>
      <c r="D49" s="151" t="s">
        <v>12</v>
      </c>
      <c r="E49" s="115" t="s">
        <v>354</v>
      </c>
      <c r="F49" s="401">
        <v>-1000</v>
      </c>
      <c r="G49" s="442">
        <v>998153</v>
      </c>
      <c r="H49" s="443">
        <v>998153</v>
      </c>
      <c r="I49" s="406">
        <f>G49-H49</f>
        <v>0</v>
      </c>
      <c r="J49" s="406">
        <f t="shared" si="2"/>
        <v>0</v>
      </c>
      <c r="K49" s="406">
        <f t="shared" si="3"/>
        <v>0</v>
      </c>
      <c r="L49" s="442">
        <v>972465</v>
      </c>
      <c r="M49" s="443">
        <v>972465</v>
      </c>
      <c r="N49" s="406">
        <f>L49-M49</f>
        <v>0</v>
      </c>
      <c r="O49" s="406">
        <f t="shared" si="4"/>
        <v>0</v>
      </c>
      <c r="P49" s="406">
        <f t="shared" si="5"/>
        <v>0</v>
      </c>
      <c r="Q49" s="728"/>
    </row>
    <row r="50" spans="1:17" s="719" customFormat="1" ht="21" customHeight="1">
      <c r="A50" s="326"/>
      <c r="B50" s="389"/>
      <c r="C50" s="390"/>
      <c r="D50" s="151"/>
      <c r="E50" s="115"/>
      <c r="F50" s="401"/>
      <c r="G50" s="442"/>
      <c r="H50" s="443"/>
      <c r="I50" s="406"/>
      <c r="J50" s="406"/>
      <c r="K50" s="406">
        <v>-0.082</v>
      </c>
      <c r="L50" s="442"/>
      <c r="M50" s="443"/>
      <c r="N50" s="406"/>
      <c r="O50" s="406"/>
      <c r="P50" s="406">
        <v>0.01</v>
      </c>
      <c r="Q50" s="776" t="s">
        <v>426</v>
      </c>
    </row>
    <row r="51" spans="1:17" s="719" customFormat="1" ht="21" customHeight="1">
      <c r="A51" s="326"/>
      <c r="B51" s="389"/>
      <c r="C51" s="390">
        <v>5128455</v>
      </c>
      <c r="D51" s="151" t="s">
        <v>12</v>
      </c>
      <c r="E51" s="115" t="s">
        <v>354</v>
      </c>
      <c r="F51" s="401">
        <v>-1000</v>
      </c>
      <c r="G51" s="442">
        <v>999148</v>
      </c>
      <c r="H51" s="443">
        <v>1000000</v>
      </c>
      <c r="I51" s="406">
        <f>G51-H51</f>
        <v>-852</v>
      </c>
      <c r="J51" s="406">
        <f>$F51*I51</f>
        <v>852000</v>
      </c>
      <c r="K51" s="406">
        <f>J51/1000000</f>
        <v>0.852</v>
      </c>
      <c r="L51" s="442">
        <v>999979</v>
      </c>
      <c r="M51" s="443">
        <v>1000000</v>
      </c>
      <c r="N51" s="406">
        <f>L51-M51</f>
        <v>-21</v>
      </c>
      <c r="O51" s="406">
        <f>$F51*N51</f>
        <v>21000</v>
      </c>
      <c r="P51" s="406">
        <f>O51/1000000</f>
        <v>0.021</v>
      </c>
      <c r="Q51" s="728" t="s">
        <v>425</v>
      </c>
    </row>
    <row r="52" spans="1:17" ht="21" customHeight="1">
      <c r="A52" s="326">
        <v>32</v>
      </c>
      <c r="B52" s="389" t="s">
        <v>17</v>
      </c>
      <c r="C52" s="390">
        <v>4864979</v>
      </c>
      <c r="D52" s="151" t="s">
        <v>12</v>
      </c>
      <c r="E52" s="115" t="s">
        <v>354</v>
      </c>
      <c r="F52" s="401">
        <v>-2000</v>
      </c>
      <c r="G52" s="439">
        <v>999146</v>
      </c>
      <c r="H52" s="440">
        <v>998149</v>
      </c>
      <c r="I52" s="409">
        <f>G52-H52</f>
        <v>997</v>
      </c>
      <c r="J52" s="409">
        <f t="shared" si="2"/>
        <v>-1994000</v>
      </c>
      <c r="K52" s="409">
        <f t="shared" si="3"/>
        <v>-1.994</v>
      </c>
      <c r="L52" s="439">
        <v>969830</v>
      </c>
      <c r="M52" s="440">
        <v>969830</v>
      </c>
      <c r="N52" s="409">
        <f>L52-M52</f>
        <v>0</v>
      </c>
      <c r="O52" s="409">
        <f t="shared" si="4"/>
        <v>0</v>
      </c>
      <c r="P52" s="409">
        <f t="shared" si="5"/>
        <v>0</v>
      </c>
      <c r="Q52" s="572"/>
    </row>
    <row r="53" spans="1:17" ht="21" customHeight="1">
      <c r="A53" s="326"/>
      <c r="B53" s="391" t="s">
        <v>180</v>
      </c>
      <c r="C53" s="390"/>
      <c r="D53" s="151"/>
      <c r="E53" s="151"/>
      <c r="F53" s="401"/>
      <c r="G53" s="608"/>
      <c r="H53" s="607"/>
      <c r="I53" s="409"/>
      <c r="J53" s="409"/>
      <c r="K53" s="409"/>
      <c r="L53" s="410"/>
      <c r="M53" s="409"/>
      <c r="N53" s="409"/>
      <c r="O53" s="409"/>
      <c r="P53" s="409"/>
      <c r="Q53" s="180"/>
    </row>
    <row r="54" spans="1:17" ht="21" customHeight="1">
      <c r="A54" s="326">
        <v>33</v>
      </c>
      <c r="B54" s="389" t="s">
        <v>15</v>
      </c>
      <c r="C54" s="390">
        <v>4864966</v>
      </c>
      <c r="D54" s="151" t="s">
        <v>12</v>
      </c>
      <c r="E54" s="115" t="s">
        <v>354</v>
      </c>
      <c r="F54" s="401">
        <v>-1000</v>
      </c>
      <c r="G54" s="439">
        <v>994771</v>
      </c>
      <c r="H54" s="440">
        <v>994794</v>
      </c>
      <c r="I54" s="409">
        <f>G54-H54</f>
        <v>-23</v>
      </c>
      <c r="J54" s="409">
        <f t="shared" si="2"/>
        <v>23000</v>
      </c>
      <c r="K54" s="409">
        <f t="shared" si="3"/>
        <v>0.023</v>
      </c>
      <c r="L54" s="439">
        <v>910261</v>
      </c>
      <c r="M54" s="440">
        <v>910262</v>
      </c>
      <c r="N54" s="409">
        <f>L54-M54</f>
        <v>-1</v>
      </c>
      <c r="O54" s="409">
        <f t="shared" si="4"/>
        <v>1000</v>
      </c>
      <c r="P54" s="409">
        <f t="shared" si="5"/>
        <v>0.001</v>
      </c>
      <c r="Q54" s="180"/>
    </row>
    <row r="55" spans="1:17" ht="21" customHeight="1">
      <c r="A55" s="326">
        <v>34</v>
      </c>
      <c r="B55" s="389" t="s">
        <v>16</v>
      </c>
      <c r="C55" s="390">
        <v>4864967</v>
      </c>
      <c r="D55" s="151" t="s">
        <v>12</v>
      </c>
      <c r="E55" s="115" t="s">
        <v>354</v>
      </c>
      <c r="F55" s="401">
        <v>-1000</v>
      </c>
      <c r="G55" s="439">
        <v>995039</v>
      </c>
      <c r="H55" s="440">
        <v>995067</v>
      </c>
      <c r="I55" s="409">
        <f>G55-H55</f>
        <v>-28</v>
      </c>
      <c r="J55" s="409">
        <f t="shared" si="2"/>
        <v>28000</v>
      </c>
      <c r="K55" s="409">
        <f t="shared" si="3"/>
        <v>0.028</v>
      </c>
      <c r="L55" s="439">
        <v>927917</v>
      </c>
      <c r="M55" s="440">
        <v>927917</v>
      </c>
      <c r="N55" s="409">
        <f>L55-M55</f>
        <v>0</v>
      </c>
      <c r="O55" s="409">
        <f t="shared" si="4"/>
        <v>0</v>
      </c>
      <c r="P55" s="409">
        <f t="shared" si="5"/>
        <v>0</v>
      </c>
      <c r="Q55" s="180"/>
    </row>
    <row r="56" spans="1:17" ht="21" customHeight="1">
      <c r="A56" s="326">
        <v>35</v>
      </c>
      <c r="B56" s="389" t="s">
        <v>17</v>
      </c>
      <c r="C56" s="390">
        <v>4865000</v>
      </c>
      <c r="D56" s="151" t="s">
        <v>12</v>
      </c>
      <c r="E56" s="115" t="s">
        <v>354</v>
      </c>
      <c r="F56" s="401">
        <v>-1000</v>
      </c>
      <c r="G56" s="439">
        <v>998380</v>
      </c>
      <c r="H56" s="440">
        <v>998377</v>
      </c>
      <c r="I56" s="409">
        <f>G56-H56</f>
        <v>3</v>
      </c>
      <c r="J56" s="409">
        <f t="shared" si="2"/>
        <v>-3000</v>
      </c>
      <c r="K56" s="409">
        <f t="shared" si="3"/>
        <v>-0.003</v>
      </c>
      <c r="L56" s="439">
        <v>995194</v>
      </c>
      <c r="M56" s="440">
        <v>995196</v>
      </c>
      <c r="N56" s="409">
        <f>L56-M56</f>
        <v>-2</v>
      </c>
      <c r="O56" s="409">
        <f t="shared" si="4"/>
        <v>2000</v>
      </c>
      <c r="P56" s="409">
        <f t="shared" si="5"/>
        <v>0.002</v>
      </c>
      <c r="Q56" s="551"/>
    </row>
    <row r="57" spans="1:17" ht="21" customHeight="1">
      <c r="A57" s="326">
        <v>36</v>
      </c>
      <c r="B57" s="389" t="s">
        <v>168</v>
      </c>
      <c r="C57" s="390">
        <v>5128468</v>
      </c>
      <c r="D57" s="151" t="s">
        <v>12</v>
      </c>
      <c r="E57" s="115" t="s">
        <v>354</v>
      </c>
      <c r="F57" s="401">
        <v>-1000</v>
      </c>
      <c r="G57" s="442">
        <v>987973</v>
      </c>
      <c r="H57" s="443">
        <v>989541</v>
      </c>
      <c r="I57" s="406">
        <f>G57-H57</f>
        <v>-1568</v>
      </c>
      <c r="J57" s="406">
        <f>$F57*I57</f>
        <v>1568000</v>
      </c>
      <c r="K57" s="406">
        <f>J57/1000000</f>
        <v>1.568</v>
      </c>
      <c r="L57" s="442">
        <v>988707</v>
      </c>
      <c r="M57" s="443">
        <v>988715</v>
      </c>
      <c r="N57" s="406">
        <f>L57-M57</f>
        <v>-8</v>
      </c>
      <c r="O57" s="406">
        <f>$F57*N57</f>
        <v>8000</v>
      </c>
      <c r="P57" s="406">
        <f>O57/1000000</f>
        <v>0.008</v>
      </c>
      <c r="Q57" s="573"/>
    </row>
    <row r="58" spans="1:17" ht="21" customHeight="1">
      <c r="A58" s="326"/>
      <c r="B58" s="391" t="s">
        <v>121</v>
      </c>
      <c r="C58" s="390"/>
      <c r="D58" s="151"/>
      <c r="E58" s="115"/>
      <c r="F58" s="399"/>
      <c r="G58" s="608"/>
      <c r="H58" s="613"/>
      <c r="I58" s="409"/>
      <c r="J58" s="409"/>
      <c r="K58" s="409"/>
      <c r="L58" s="410"/>
      <c r="M58" s="406"/>
      <c r="N58" s="409"/>
      <c r="O58" s="409"/>
      <c r="P58" s="409"/>
      <c r="Q58" s="180"/>
    </row>
    <row r="59" spans="1:17" ht="21" customHeight="1">
      <c r="A59" s="326">
        <v>37</v>
      </c>
      <c r="B59" s="389" t="s">
        <v>376</v>
      </c>
      <c r="C59" s="390">
        <v>4864827</v>
      </c>
      <c r="D59" s="151" t="s">
        <v>12</v>
      </c>
      <c r="E59" s="115" t="s">
        <v>354</v>
      </c>
      <c r="F59" s="399">
        <v>-666.666</v>
      </c>
      <c r="G59" s="439">
        <v>975282</v>
      </c>
      <c r="H59" s="440">
        <v>974071</v>
      </c>
      <c r="I59" s="409">
        <f>G59-H59</f>
        <v>1211</v>
      </c>
      <c r="J59" s="409">
        <f t="shared" si="2"/>
        <v>-807332.5260000001</v>
      </c>
      <c r="K59" s="409">
        <f t="shared" si="3"/>
        <v>-0.807332526</v>
      </c>
      <c r="L59" s="439">
        <v>978858</v>
      </c>
      <c r="M59" s="440">
        <v>978858</v>
      </c>
      <c r="N59" s="409">
        <f>L59-M59</f>
        <v>0</v>
      </c>
      <c r="O59" s="409">
        <f t="shared" si="4"/>
        <v>0</v>
      </c>
      <c r="P59" s="409">
        <f t="shared" si="5"/>
        <v>0</v>
      </c>
      <c r="Q59" s="573"/>
    </row>
    <row r="60" spans="1:17" s="719" customFormat="1" ht="21" customHeight="1">
      <c r="A60" s="326">
        <v>38</v>
      </c>
      <c r="B60" s="389" t="s">
        <v>182</v>
      </c>
      <c r="C60" s="390">
        <v>4864952</v>
      </c>
      <c r="D60" s="151" t="s">
        <v>12</v>
      </c>
      <c r="E60" s="115" t="s">
        <v>354</v>
      </c>
      <c r="F60" s="399">
        <v>-2500</v>
      </c>
      <c r="G60" s="442">
        <v>996907</v>
      </c>
      <c r="H60" s="443">
        <v>997240</v>
      </c>
      <c r="I60" s="406">
        <f>G60-H60</f>
        <v>-333</v>
      </c>
      <c r="J60" s="406">
        <f t="shared" si="2"/>
        <v>832500</v>
      </c>
      <c r="K60" s="406">
        <f t="shared" si="3"/>
        <v>0.8325</v>
      </c>
      <c r="L60" s="442">
        <v>501</v>
      </c>
      <c r="M60" s="443">
        <v>501</v>
      </c>
      <c r="N60" s="406">
        <f>L60-M60</f>
        <v>0</v>
      </c>
      <c r="O60" s="406">
        <f t="shared" si="4"/>
        <v>0</v>
      </c>
      <c r="P60" s="406">
        <f t="shared" si="5"/>
        <v>0</v>
      </c>
      <c r="Q60" s="728"/>
    </row>
    <row r="61" spans="1:17" ht="22.5" customHeight="1">
      <c r="A61" s="326"/>
      <c r="B61" s="391" t="s">
        <v>378</v>
      </c>
      <c r="C61" s="390"/>
      <c r="D61" s="151"/>
      <c r="E61" s="115"/>
      <c r="F61" s="399"/>
      <c r="G61" s="608"/>
      <c r="H61" s="613"/>
      <c r="I61" s="409"/>
      <c r="J61" s="409"/>
      <c r="K61" s="409"/>
      <c r="L61" s="413"/>
      <c r="M61" s="406"/>
      <c r="N61" s="409"/>
      <c r="O61" s="409"/>
      <c r="P61" s="409"/>
      <c r="Q61" s="180"/>
    </row>
    <row r="62" spans="1:17" s="719" customFormat="1" ht="21" customHeight="1">
      <c r="A62" s="326">
        <v>39</v>
      </c>
      <c r="B62" s="389" t="s">
        <v>376</v>
      </c>
      <c r="C62" s="390">
        <v>4865024</v>
      </c>
      <c r="D62" s="151" t="s">
        <v>12</v>
      </c>
      <c r="E62" s="115" t="s">
        <v>354</v>
      </c>
      <c r="F62" s="577">
        <v>-2000</v>
      </c>
      <c r="G62" s="442">
        <v>2465</v>
      </c>
      <c r="H62" s="443">
        <v>2302</v>
      </c>
      <c r="I62" s="406">
        <f>G62-H62</f>
        <v>163</v>
      </c>
      <c r="J62" s="406">
        <f t="shared" si="2"/>
        <v>-326000</v>
      </c>
      <c r="K62" s="406">
        <f t="shared" si="3"/>
        <v>-0.326</v>
      </c>
      <c r="L62" s="442">
        <v>1918</v>
      </c>
      <c r="M62" s="443">
        <v>1918</v>
      </c>
      <c r="N62" s="406">
        <f>L62-M62</f>
        <v>0</v>
      </c>
      <c r="O62" s="406">
        <f t="shared" si="4"/>
        <v>0</v>
      </c>
      <c r="P62" s="406">
        <f t="shared" si="5"/>
        <v>0</v>
      </c>
      <c r="Q62" s="728"/>
    </row>
    <row r="63" spans="1:17" ht="21" customHeight="1">
      <c r="A63" s="326">
        <v>40</v>
      </c>
      <c r="B63" s="389" t="s">
        <v>182</v>
      </c>
      <c r="C63" s="390">
        <v>4864920</v>
      </c>
      <c r="D63" s="151" t="s">
        <v>12</v>
      </c>
      <c r="E63" s="115" t="s">
        <v>354</v>
      </c>
      <c r="F63" s="577">
        <v>-2000</v>
      </c>
      <c r="G63" s="439">
        <v>999512</v>
      </c>
      <c r="H63" s="440">
        <v>999316</v>
      </c>
      <c r="I63" s="409">
        <f>G63-H63</f>
        <v>196</v>
      </c>
      <c r="J63" s="409">
        <f t="shared" si="2"/>
        <v>-392000</v>
      </c>
      <c r="K63" s="409">
        <f t="shared" si="3"/>
        <v>-0.392</v>
      </c>
      <c r="L63" s="439">
        <v>993</v>
      </c>
      <c r="M63" s="440">
        <v>993</v>
      </c>
      <c r="N63" s="409">
        <f>L63-M63</f>
        <v>0</v>
      </c>
      <c r="O63" s="409">
        <f t="shared" si="4"/>
        <v>0</v>
      </c>
      <c r="P63" s="409">
        <f t="shared" si="5"/>
        <v>0</v>
      </c>
      <c r="Q63" s="180"/>
    </row>
    <row r="64" spans="1:17" ht="21" customHeight="1">
      <c r="A64" s="326"/>
      <c r="B64" s="687" t="s">
        <v>384</v>
      </c>
      <c r="C64" s="390"/>
      <c r="D64" s="151"/>
      <c r="E64" s="115"/>
      <c r="F64" s="577"/>
      <c r="G64" s="439"/>
      <c r="H64" s="440"/>
      <c r="I64" s="409"/>
      <c r="J64" s="409"/>
      <c r="K64" s="409"/>
      <c r="L64" s="439"/>
      <c r="M64" s="440"/>
      <c r="N64" s="409"/>
      <c r="O64" s="409"/>
      <c r="P64" s="409"/>
      <c r="Q64" s="180"/>
    </row>
    <row r="65" spans="1:17" ht="21" customHeight="1">
      <c r="A65" s="326">
        <v>41</v>
      </c>
      <c r="B65" s="389" t="s">
        <v>376</v>
      </c>
      <c r="C65" s="390">
        <v>5128414</v>
      </c>
      <c r="D65" s="151" t="s">
        <v>12</v>
      </c>
      <c r="E65" s="115" t="s">
        <v>354</v>
      </c>
      <c r="F65" s="577">
        <v>-1000</v>
      </c>
      <c r="G65" s="439">
        <v>936315</v>
      </c>
      <c r="H65" s="440">
        <v>937892</v>
      </c>
      <c r="I65" s="409">
        <f>G65-H65</f>
        <v>-1577</v>
      </c>
      <c r="J65" s="409">
        <f t="shared" si="2"/>
        <v>1577000</v>
      </c>
      <c r="K65" s="409">
        <f t="shared" si="3"/>
        <v>1.577</v>
      </c>
      <c r="L65" s="439">
        <v>990583</v>
      </c>
      <c r="M65" s="440">
        <v>990583</v>
      </c>
      <c r="N65" s="409">
        <f>L65-M65</f>
        <v>0</v>
      </c>
      <c r="O65" s="409">
        <f t="shared" si="4"/>
        <v>0</v>
      </c>
      <c r="P65" s="409">
        <f t="shared" si="5"/>
        <v>0</v>
      </c>
      <c r="Q65" s="180"/>
    </row>
    <row r="66" spans="1:17" ht="21" customHeight="1">
      <c r="A66" s="326">
        <v>42</v>
      </c>
      <c r="B66" s="389" t="s">
        <v>182</v>
      </c>
      <c r="C66" s="390">
        <v>5128416</v>
      </c>
      <c r="D66" s="151" t="s">
        <v>12</v>
      </c>
      <c r="E66" s="115" t="s">
        <v>354</v>
      </c>
      <c r="F66" s="577">
        <v>-1000</v>
      </c>
      <c r="G66" s="439">
        <v>945715</v>
      </c>
      <c r="H66" s="440">
        <v>947800</v>
      </c>
      <c r="I66" s="409">
        <f>G66-H66</f>
        <v>-2085</v>
      </c>
      <c r="J66" s="409">
        <f t="shared" si="2"/>
        <v>2085000</v>
      </c>
      <c r="K66" s="409">
        <f t="shared" si="3"/>
        <v>2.085</v>
      </c>
      <c r="L66" s="439">
        <v>994648</v>
      </c>
      <c r="M66" s="440">
        <v>994648</v>
      </c>
      <c r="N66" s="409">
        <f>L66-M66</f>
        <v>0</v>
      </c>
      <c r="O66" s="409">
        <f t="shared" si="4"/>
        <v>0</v>
      </c>
      <c r="P66" s="409">
        <f t="shared" si="5"/>
        <v>0</v>
      </c>
      <c r="Q66" s="180"/>
    </row>
    <row r="67" spans="1:17" ht="21" customHeight="1">
      <c r="A67" s="326"/>
      <c r="B67" s="687" t="s">
        <v>393</v>
      </c>
      <c r="C67" s="390"/>
      <c r="D67" s="151"/>
      <c r="E67" s="115"/>
      <c r="F67" s="577"/>
      <c r="G67" s="439"/>
      <c r="H67" s="440"/>
      <c r="I67" s="409"/>
      <c r="J67" s="409"/>
      <c r="K67" s="409"/>
      <c r="L67" s="439"/>
      <c r="M67" s="440"/>
      <c r="N67" s="409"/>
      <c r="O67" s="409"/>
      <c r="P67" s="409"/>
      <c r="Q67" s="180"/>
    </row>
    <row r="68" spans="1:17" s="719" customFormat="1" ht="21" customHeight="1">
      <c r="A68" s="326">
        <v>43</v>
      </c>
      <c r="B68" s="389" t="s">
        <v>394</v>
      </c>
      <c r="C68" s="390">
        <v>5100228</v>
      </c>
      <c r="D68" s="151" t="s">
        <v>12</v>
      </c>
      <c r="E68" s="115" t="s">
        <v>354</v>
      </c>
      <c r="F68" s="577">
        <v>800</v>
      </c>
      <c r="G68" s="442">
        <v>993096</v>
      </c>
      <c r="H68" s="443">
        <v>993136</v>
      </c>
      <c r="I68" s="406">
        <f>G68-H68</f>
        <v>-40</v>
      </c>
      <c r="J68" s="406">
        <f t="shared" si="2"/>
        <v>-32000</v>
      </c>
      <c r="K68" s="406">
        <f t="shared" si="3"/>
        <v>-0.032</v>
      </c>
      <c r="L68" s="442">
        <v>1367</v>
      </c>
      <c r="M68" s="443">
        <v>1411</v>
      </c>
      <c r="N68" s="406">
        <f>L68-M68</f>
        <v>-44</v>
      </c>
      <c r="O68" s="406">
        <f t="shared" si="4"/>
        <v>-35200</v>
      </c>
      <c r="P68" s="406">
        <f t="shared" si="5"/>
        <v>-0.0352</v>
      </c>
      <c r="Q68" s="728"/>
    </row>
    <row r="69" spans="1:17" s="719" customFormat="1" ht="21" customHeight="1">
      <c r="A69" s="326">
        <v>44</v>
      </c>
      <c r="B69" s="478" t="s">
        <v>395</v>
      </c>
      <c r="C69" s="390">
        <v>5128441</v>
      </c>
      <c r="D69" s="151" t="s">
        <v>12</v>
      </c>
      <c r="E69" s="115" t="s">
        <v>354</v>
      </c>
      <c r="F69" s="577">
        <v>800</v>
      </c>
      <c r="G69" s="442">
        <v>25568</v>
      </c>
      <c r="H69" s="349">
        <v>26311</v>
      </c>
      <c r="I69" s="406">
        <f>G69-H69</f>
        <v>-743</v>
      </c>
      <c r="J69" s="406">
        <f t="shared" si="2"/>
        <v>-594400</v>
      </c>
      <c r="K69" s="406">
        <f t="shared" si="3"/>
        <v>-0.5944</v>
      </c>
      <c r="L69" s="442">
        <v>1521</v>
      </c>
      <c r="M69" s="349">
        <v>1521</v>
      </c>
      <c r="N69" s="406">
        <f>L69-M69</f>
        <v>0</v>
      </c>
      <c r="O69" s="406">
        <f t="shared" si="4"/>
        <v>0</v>
      </c>
      <c r="P69" s="406">
        <f t="shared" si="5"/>
        <v>0</v>
      </c>
      <c r="Q69" s="728"/>
    </row>
    <row r="70" spans="1:17" s="719" customFormat="1" ht="21" customHeight="1">
      <c r="A70" s="326">
        <v>45</v>
      </c>
      <c r="B70" s="389" t="s">
        <v>370</v>
      </c>
      <c r="C70" s="390">
        <v>5128443</v>
      </c>
      <c r="D70" s="151" t="s">
        <v>12</v>
      </c>
      <c r="E70" s="115" t="s">
        <v>354</v>
      </c>
      <c r="F70" s="577">
        <v>800</v>
      </c>
      <c r="G70" s="442">
        <v>927529</v>
      </c>
      <c r="H70" s="443">
        <v>929779</v>
      </c>
      <c r="I70" s="406">
        <f>G70-H70</f>
        <v>-2250</v>
      </c>
      <c r="J70" s="406">
        <f t="shared" si="2"/>
        <v>-1800000</v>
      </c>
      <c r="K70" s="406">
        <f t="shared" si="3"/>
        <v>-1.8</v>
      </c>
      <c r="L70" s="442">
        <v>999636</v>
      </c>
      <c r="M70" s="443">
        <v>999636</v>
      </c>
      <c r="N70" s="406">
        <f>L70-M70</f>
        <v>0</v>
      </c>
      <c r="O70" s="406">
        <f t="shared" si="4"/>
        <v>0</v>
      </c>
      <c r="P70" s="406">
        <f t="shared" si="5"/>
        <v>0</v>
      </c>
      <c r="Q70" s="728"/>
    </row>
    <row r="71" spans="1:17" s="719" customFormat="1" ht="21" customHeight="1">
      <c r="A71" s="326">
        <v>46</v>
      </c>
      <c r="B71" s="389" t="s">
        <v>398</v>
      </c>
      <c r="C71" s="390">
        <v>5128407</v>
      </c>
      <c r="D71" s="151" t="s">
        <v>12</v>
      </c>
      <c r="E71" s="115" t="s">
        <v>354</v>
      </c>
      <c r="F71" s="577">
        <v>-2000</v>
      </c>
      <c r="G71" s="442">
        <v>999430</v>
      </c>
      <c r="H71" s="349">
        <v>999430</v>
      </c>
      <c r="I71" s="406">
        <f>G71-H71</f>
        <v>0</v>
      </c>
      <c r="J71" s="406">
        <f t="shared" si="2"/>
        <v>0</v>
      </c>
      <c r="K71" s="406">
        <f t="shared" si="3"/>
        <v>0</v>
      </c>
      <c r="L71" s="442">
        <v>999958</v>
      </c>
      <c r="M71" s="349">
        <v>999958</v>
      </c>
      <c r="N71" s="406">
        <f>L71-M71</f>
        <v>0</v>
      </c>
      <c r="O71" s="406">
        <f t="shared" si="4"/>
        <v>0</v>
      </c>
      <c r="P71" s="406">
        <f t="shared" si="5"/>
        <v>0</v>
      </c>
      <c r="Q71" s="728"/>
    </row>
    <row r="72" spans="1:17" ht="21" customHeight="1">
      <c r="A72" s="326"/>
      <c r="B72" s="354" t="s">
        <v>107</v>
      </c>
      <c r="C72" s="390"/>
      <c r="D72" s="103"/>
      <c r="E72" s="103"/>
      <c r="F72" s="399"/>
      <c r="G72" s="608"/>
      <c r="H72" s="607"/>
      <c r="I72" s="409"/>
      <c r="J72" s="409"/>
      <c r="K72" s="409"/>
      <c r="L72" s="410"/>
      <c r="M72" s="409"/>
      <c r="N72" s="409"/>
      <c r="O72" s="409"/>
      <c r="P72" s="409"/>
      <c r="Q72" s="180"/>
    </row>
    <row r="73" spans="1:17" ht="21" customHeight="1">
      <c r="A73" s="326">
        <v>47</v>
      </c>
      <c r="B73" s="389" t="s">
        <v>118</v>
      </c>
      <c r="C73" s="390">
        <v>4864951</v>
      </c>
      <c r="D73" s="151" t="s">
        <v>12</v>
      </c>
      <c r="E73" s="115" t="s">
        <v>354</v>
      </c>
      <c r="F73" s="401">
        <v>1000</v>
      </c>
      <c r="G73" s="439">
        <v>991231</v>
      </c>
      <c r="H73" s="440">
        <v>991543</v>
      </c>
      <c r="I73" s="409">
        <f>G73-H73</f>
        <v>-312</v>
      </c>
      <c r="J73" s="409">
        <f t="shared" si="2"/>
        <v>-312000</v>
      </c>
      <c r="K73" s="409">
        <f t="shared" si="3"/>
        <v>-0.312</v>
      </c>
      <c r="L73" s="439">
        <v>36473</v>
      </c>
      <c r="M73" s="440">
        <v>36473</v>
      </c>
      <c r="N73" s="409">
        <f>L73-M73</f>
        <v>0</v>
      </c>
      <c r="O73" s="409">
        <f t="shared" si="4"/>
        <v>0</v>
      </c>
      <c r="P73" s="409">
        <f t="shared" si="5"/>
        <v>0</v>
      </c>
      <c r="Q73" s="180"/>
    </row>
    <row r="74" spans="1:17" s="763" customFormat="1" ht="21" customHeight="1">
      <c r="A74" s="772">
        <v>48</v>
      </c>
      <c r="B74" s="773" t="s">
        <v>119</v>
      </c>
      <c r="C74" s="774">
        <v>4902501</v>
      </c>
      <c r="D74" s="771" t="s">
        <v>12</v>
      </c>
      <c r="E74" s="768" t="s">
        <v>354</v>
      </c>
      <c r="F74" s="775">
        <v>1333.33</v>
      </c>
      <c r="G74" s="761">
        <v>993831</v>
      </c>
      <c r="H74" s="760">
        <v>993292</v>
      </c>
      <c r="I74" s="766">
        <f>G74-H74</f>
        <v>539</v>
      </c>
      <c r="J74" s="766">
        <f t="shared" si="2"/>
        <v>718664.87</v>
      </c>
      <c r="K74" s="766">
        <f t="shared" si="3"/>
        <v>0.71866487</v>
      </c>
      <c r="L74" s="761">
        <v>998577</v>
      </c>
      <c r="M74" s="760">
        <v>998577</v>
      </c>
      <c r="N74" s="766">
        <f>L74-M74</f>
        <v>0</v>
      </c>
      <c r="O74" s="766">
        <f t="shared" si="4"/>
        <v>0</v>
      </c>
      <c r="P74" s="766">
        <f t="shared" si="5"/>
        <v>0</v>
      </c>
      <c r="Q74" s="762"/>
    </row>
    <row r="75" spans="1:17" ht="21" customHeight="1">
      <c r="A75" s="326"/>
      <c r="B75" s="391" t="s">
        <v>181</v>
      </c>
      <c r="C75" s="390"/>
      <c r="D75" s="151"/>
      <c r="E75" s="151"/>
      <c r="F75" s="401"/>
      <c r="G75" s="608"/>
      <c r="H75" s="607"/>
      <c r="I75" s="409"/>
      <c r="J75" s="409"/>
      <c r="K75" s="409"/>
      <c r="L75" s="410"/>
      <c r="M75" s="409"/>
      <c r="N75" s="409"/>
      <c r="O75" s="409"/>
      <c r="P75" s="409"/>
      <c r="Q75" s="180"/>
    </row>
    <row r="76" spans="1:17" s="719" customFormat="1" ht="21" customHeight="1">
      <c r="A76" s="326">
        <v>49</v>
      </c>
      <c r="B76" s="389" t="s">
        <v>38</v>
      </c>
      <c r="C76" s="390">
        <v>4864990</v>
      </c>
      <c r="D76" s="151" t="s">
        <v>12</v>
      </c>
      <c r="E76" s="115" t="s">
        <v>354</v>
      </c>
      <c r="F76" s="401">
        <v>-1000</v>
      </c>
      <c r="G76" s="442">
        <v>20243</v>
      </c>
      <c r="H76" s="349">
        <v>17305</v>
      </c>
      <c r="I76" s="406">
        <f>G76-H76</f>
        <v>2938</v>
      </c>
      <c r="J76" s="406">
        <f t="shared" si="2"/>
        <v>-2938000</v>
      </c>
      <c r="K76" s="406">
        <f t="shared" si="3"/>
        <v>-2.938</v>
      </c>
      <c r="L76" s="442">
        <v>973864</v>
      </c>
      <c r="M76" s="349">
        <v>973864</v>
      </c>
      <c r="N76" s="406">
        <f>L76-M76</f>
        <v>0</v>
      </c>
      <c r="O76" s="406">
        <f t="shared" si="4"/>
        <v>0</v>
      </c>
      <c r="P76" s="406">
        <f t="shared" si="5"/>
        <v>0</v>
      </c>
      <c r="Q76" s="728"/>
    </row>
    <row r="77" spans="1:17" s="719" customFormat="1" ht="21" customHeight="1">
      <c r="A77" s="326">
        <v>50</v>
      </c>
      <c r="B77" s="389" t="s">
        <v>182</v>
      </c>
      <c r="C77" s="390">
        <v>4864991</v>
      </c>
      <c r="D77" s="151" t="s">
        <v>12</v>
      </c>
      <c r="E77" s="115" t="s">
        <v>354</v>
      </c>
      <c r="F77" s="401">
        <v>-1000</v>
      </c>
      <c r="G77" s="442">
        <v>9526</v>
      </c>
      <c r="H77" s="349">
        <v>9470</v>
      </c>
      <c r="I77" s="406">
        <f>G77-H77</f>
        <v>56</v>
      </c>
      <c r="J77" s="406">
        <f t="shared" si="2"/>
        <v>-56000</v>
      </c>
      <c r="K77" s="406">
        <f t="shared" si="3"/>
        <v>-0.056</v>
      </c>
      <c r="L77" s="442">
        <v>989220</v>
      </c>
      <c r="M77" s="349">
        <v>989220</v>
      </c>
      <c r="N77" s="406">
        <f>L77-M77</f>
        <v>0</v>
      </c>
      <c r="O77" s="406">
        <f t="shared" si="4"/>
        <v>0</v>
      </c>
      <c r="P77" s="406">
        <f t="shared" si="5"/>
        <v>0</v>
      </c>
      <c r="Q77" s="728"/>
    </row>
    <row r="78" spans="1:17" ht="21" customHeight="1">
      <c r="A78" s="326"/>
      <c r="B78" s="396" t="s">
        <v>28</v>
      </c>
      <c r="C78" s="357"/>
      <c r="D78" s="64"/>
      <c r="E78" s="64"/>
      <c r="F78" s="401"/>
      <c r="G78" s="608"/>
      <c r="H78" s="607"/>
      <c r="I78" s="409"/>
      <c r="J78" s="409"/>
      <c r="K78" s="409"/>
      <c r="L78" s="410"/>
      <c r="M78" s="409"/>
      <c r="N78" s="409"/>
      <c r="O78" s="409"/>
      <c r="P78" s="409"/>
      <c r="Q78" s="180"/>
    </row>
    <row r="79" spans="1:17" ht="21" customHeight="1">
      <c r="A79" s="326">
        <v>51</v>
      </c>
      <c r="B79" s="107" t="s">
        <v>83</v>
      </c>
      <c r="C79" s="357">
        <v>4865092</v>
      </c>
      <c r="D79" s="64" t="s">
        <v>12</v>
      </c>
      <c r="E79" s="115" t="s">
        <v>354</v>
      </c>
      <c r="F79" s="401">
        <v>100</v>
      </c>
      <c r="G79" s="439">
        <v>17423</v>
      </c>
      <c r="H79" s="440">
        <v>17259</v>
      </c>
      <c r="I79" s="409">
        <f>G79-H79</f>
        <v>164</v>
      </c>
      <c r="J79" s="409">
        <f t="shared" si="2"/>
        <v>16400</v>
      </c>
      <c r="K79" s="409">
        <f t="shared" si="3"/>
        <v>0.0164</v>
      </c>
      <c r="L79" s="439">
        <v>16024</v>
      </c>
      <c r="M79" s="440">
        <v>16023</v>
      </c>
      <c r="N79" s="409">
        <f>L79-M79</f>
        <v>1</v>
      </c>
      <c r="O79" s="409">
        <f t="shared" si="4"/>
        <v>100</v>
      </c>
      <c r="P79" s="409">
        <f t="shared" si="5"/>
        <v>0.0001</v>
      </c>
      <c r="Q79" s="180"/>
    </row>
    <row r="80" spans="1:17" ht="21" customHeight="1">
      <c r="A80" s="326"/>
      <c r="B80" s="391" t="s">
        <v>49</v>
      </c>
      <c r="C80" s="390"/>
      <c r="D80" s="151"/>
      <c r="E80" s="151"/>
      <c r="F80" s="401"/>
      <c r="G80" s="608"/>
      <c r="H80" s="607"/>
      <c r="I80" s="409"/>
      <c r="J80" s="409"/>
      <c r="K80" s="409"/>
      <c r="L80" s="410"/>
      <c r="M80" s="409"/>
      <c r="N80" s="409"/>
      <c r="O80" s="409"/>
      <c r="P80" s="409"/>
      <c r="Q80" s="180"/>
    </row>
    <row r="81" spans="1:17" s="719" customFormat="1" ht="21" customHeight="1">
      <c r="A81" s="326">
        <v>52</v>
      </c>
      <c r="B81" s="389" t="s">
        <v>355</v>
      </c>
      <c r="C81" s="390">
        <v>4864898</v>
      </c>
      <c r="D81" s="151" t="s">
        <v>12</v>
      </c>
      <c r="E81" s="115" t="s">
        <v>354</v>
      </c>
      <c r="F81" s="401">
        <v>100</v>
      </c>
      <c r="G81" s="442">
        <v>10930</v>
      </c>
      <c r="H81" s="443">
        <v>11168</v>
      </c>
      <c r="I81" s="406">
        <f>G81-H81</f>
        <v>-238</v>
      </c>
      <c r="J81" s="406">
        <f t="shared" si="2"/>
        <v>-23800</v>
      </c>
      <c r="K81" s="406">
        <f t="shared" si="3"/>
        <v>-0.0238</v>
      </c>
      <c r="L81" s="442">
        <v>61454</v>
      </c>
      <c r="M81" s="443">
        <v>61454</v>
      </c>
      <c r="N81" s="406">
        <f>L81-M81</f>
        <v>0</v>
      </c>
      <c r="O81" s="406">
        <f t="shared" si="4"/>
        <v>0</v>
      </c>
      <c r="P81" s="406">
        <f t="shared" si="5"/>
        <v>0</v>
      </c>
      <c r="Q81" s="732"/>
    </row>
    <row r="82" spans="1:17" ht="21" customHeight="1">
      <c r="A82" s="397"/>
      <c r="B82" s="396" t="s">
        <v>316</v>
      </c>
      <c r="C82" s="390"/>
      <c r="D82" s="151"/>
      <c r="E82" s="151"/>
      <c r="F82" s="401"/>
      <c r="G82" s="608"/>
      <c r="H82" s="607"/>
      <c r="I82" s="409"/>
      <c r="J82" s="409"/>
      <c r="K82" s="409"/>
      <c r="L82" s="410"/>
      <c r="M82" s="409"/>
      <c r="N82" s="409"/>
      <c r="O82" s="409"/>
      <c r="P82" s="409"/>
      <c r="Q82" s="180"/>
    </row>
    <row r="83" spans="1:17" ht="21" customHeight="1">
      <c r="A83" s="326">
        <v>53</v>
      </c>
      <c r="B83" s="532" t="s">
        <v>358</v>
      </c>
      <c r="C83" s="390">
        <v>4865174</v>
      </c>
      <c r="D83" s="115" t="s">
        <v>12</v>
      </c>
      <c r="E83" s="115" t="s">
        <v>354</v>
      </c>
      <c r="F83" s="401">
        <v>1000</v>
      </c>
      <c r="G83" s="442">
        <v>0</v>
      </c>
      <c r="H83" s="443">
        <v>0</v>
      </c>
      <c r="I83" s="406">
        <f>G83-H83</f>
        <v>0</v>
      </c>
      <c r="J83" s="406">
        <f t="shared" si="2"/>
        <v>0</v>
      </c>
      <c r="K83" s="406">
        <f t="shared" si="3"/>
        <v>0</v>
      </c>
      <c r="L83" s="442">
        <v>0</v>
      </c>
      <c r="M83" s="443">
        <v>0</v>
      </c>
      <c r="N83" s="406">
        <f>L83-M83</f>
        <v>0</v>
      </c>
      <c r="O83" s="406">
        <f t="shared" si="4"/>
        <v>0</v>
      </c>
      <c r="P83" s="406">
        <f t="shared" si="5"/>
        <v>0</v>
      </c>
      <c r="Q83" s="569"/>
    </row>
    <row r="84" spans="1:17" ht="21" customHeight="1">
      <c r="A84" s="326"/>
      <c r="B84" s="396" t="s">
        <v>37</v>
      </c>
      <c r="C84" s="433"/>
      <c r="D84" s="461"/>
      <c r="E84" s="423"/>
      <c r="F84" s="433"/>
      <c r="G84" s="606"/>
      <c r="H84" s="607"/>
      <c r="I84" s="440"/>
      <c r="J84" s="440"/>
      <c r="K84" s="441"/>
      <c r="L84" s="439"/>
      <c r="M84" s="440"/>
      <c r="N84" s="440"/>
      <c r="O84" s="440"/>
      <c r="P84" s="441"/>
      <c r="Q84" s="180"/>
    </row>
    <row r="85" spans="1:17" ht="21" customHeight="1">
      <c r="A85" s="326">
        <v>54</v>
      </c>
      <c r="B85" s="532" t="s">
        <v>370</v>
      </c>
      <c r="C85" s="433">
        <v>4864961</v>
      </c>
      <c r="D85" s="460" t="s">
        <v>12</v>
      </c>
      <c r="E85" s="423" t="s">
        <v>354</v>
      </c>
      <c r="F85" s="433">
        <v>1000</v>
      </c>
      <c r="G85" s="439">
        <v>936551</v>
      </c>
      <c r="H85" s="440">
        <v>940013</v>
      </c>
      <c r="I85" s="440">
        <f>G85-H85</f>
        <v>-3462</v>
      </c>
      <c r="J85" s="440">
        <f>$F85*I85</f>
        <v>-3462000</v>
      </c>
      <c r="K85" s="441">
        <f>J85/1000000</f>
        <v>-3.462</v>
      </c>
      <c r="L85" s="439">
        <v>991947</v>
      </c>
      <c r="M85" s="440">
        <v>991947</v>
      </c>
      <c r="N85" s="440">
        <f>L85-M85</f>
        <v>0</v>
      </c>
      <c r="O85" s="440">
        <f>$F85*N85</f>
        <v>0</v>
      </c>
      <c r="P85" s="441">
        <f>O85/1000000</f>
        <v>0</v>
      </c>
      <c r="Q85" s="180"/>
    </row>
    <row r="86" spans="1:17" ht="21" customHeight="1">
      <c r="A86" s="326"/>
      <c r="B86" s="396" t="s">
        <v>193</v>
      </c>
      <c r="C86" s="433"/>
      <c r="D86" s="460"/>
      <c r="E86" s="423"/>
      <c r="F86" s="433"/>
      <c r="G86" s="614"/>
      <c r="H86" s="613"/>
      <c r="I86" s="440"/>
      <c r="J86" s="440"/>
      <c r="K86" s="440"/>
      <c r="L86" s="442"/>
      <c r="M86" s="443"/>
      <c r="N86" s="440"/>
      <c r="O86" s="440"/>
      <c r="P86" s="440"/>
      <c r="Q86" s="180"/>
    </row>
    <row r="87" spans="1:17" s="719" customFormat="1" ht="21" customHeight="1">
      <c r="A87" s="326">
        <v>55</v>
      </c>
      <c r="B87" s="389" t="s">
        <v>372</v>
      </c>
      <c r="C87" s="433">
        <v>4902555</v>
      </c>
      <c r="D87" s="460" t="s">
        <v>12</v>
      </c>
      <c r="E87" s="423" t="s">
        <v>354</v>
      </c>
      <c r="F87" s="433">
        <v>75</v>
      </c>
      <c r="G87" s="442">
        <v>197</v>
      </c>
      <c r="H87" s="443">
        <v>268</v>
      </c>
      <c r="I87" s="443">
        <f>G87-H87</f>
        <v>-71</v>
      </c>
      <c r="J87" s="443">
        <f>$F87*I87</f>
        <v>-5325</v>
      </c>
      <c r="K87" s="450">
        <f>J87/1000000</f>
        <v>-0.005325</v>
      </c>
      <c r="L87" s="442">
        <v>1954</v>
      </c>
      <c r="M87" s="443">
        <v>1954</v>
      </c>
      <c r="N87" s="443">
        <f>L87-M87</f>
        <v>0</v>
      </c>
      <c r="O87" s="443">
        <f>$F87*N87</f>
        <v>0</v>
      </c>
      <c r="P87" s="450">
        <f>O87/1000000</f>
        <v>0</v>
      </c>
      <c r="Q87" s="776"/>
    </row>
    <row r="88" spans="1:17" ht="21" customHeight="1">
      <c r="A88" s="326">
        <v>56</v>
      </c>
      <c r="B88" s="389" t="s">
        <v>373</v>
      </c>
      <c r="C88" s="433">
        <v>4902587</v>
      </c>
      <c r="D88" s="460" t="s">
        <v>12</v>
      </c>
      <c r="E88" s="423" t="s">
        <v>354</v>
      </c>
      <c r="F88" s="433">
        <v>100</v>
      </c>
      <c r="G88" s="439">
        <v>11289</v>
      </c>
      <c r="H88" s="440">
        <v>10801</v>
      </c>
      <c r="I88" s="440">
        <f>G88-H88</f>
        <v>488</v>
      </c>
      <c r="J88" s="440">
        <f>$F88*I88</f>
        <v>48800</v>
      </c>
      <c r="K88" s="441">
        <f>J88/1000000</f>
        <v>0.0488</v>
      </c>
      <c r="L88" s="439">
        <v>26588</v>
      </c>
      <c r="M88" s="440">
        <v>26588</v>
      </c>
      <c r="N88" s="440">
        <f>L88-M88</f>
        <v>0</v>
      </c>
      <c r="O88" s="440">
        <f>$F88*N88</f>
        <v>0</v>
      </c>
      <c r="P88" s="441">
        <f>O88/1000000</f>
        <v>0</v>
      </c>
      <c r="Q88" s="180"/>
    </row>
    <row r="89" spans="1:17" ht="21" customHeight="1" thickBot="1">
      <c r="A89" s="116"/>
      <c r="B89" s="316"/>
      <c r="C89" s="233"/>
      <c r="D89" s="314"/>
      <c r="E89" s="314"/>
      <c r="F89" s="402"/>
      <c r="G89" s="421"/>
      <c r="H89" s="418"/>
      <c r="I89" s="419"/>
      <c r="J89" s="419"/>
      <c r="K89" s="419"/>
      <c r="L89" s="422"/>
      <c r="M89" s="419"/>
      <c r="N89" s="419"/>
      <c r="O89" s="419"/>
      <c r="P89" s="419"/>
      <c r="Q89" s="181"/>
    </row>
    <row r="90" spans="3:16" ht="17.25" thickTop="1">
      <c r="C90" s="93"/>
      <c r="D90" s="93"/>
      <c r="E90" s="93"/>
      <c r="F90" s="403"/>
      <c r="L90" s="18"/>
      <c r="M90" s="18"/>
      <c r="N90" s="18"/>
      <c r="O90" s="18"/>
      <c r="P90" s="18"/>
    </row>
    <row r="91" spans="1:16" ht="28.5" customHeight="1">
      <c r="A91" s="227" t="s">
        <v>320</v>
      </c>
      <c r="C91" s="67"/>
      <c r="D91" s="93"/>
      <c r="E91" s="93"/>
      <c r="F91" s="403"/>
      <c r="K91" s="232">
        <f>SUM(K8:K89)</f>
        <v>2.1507671139999993</v>
      </c>
      <c r="L91" s="94"/>
      <c r="M91" s="94"/>
      <c r="N91" s="94"/>
      <c r="O91" s="94"/>
      <c r="P91" s="232">
        <f>SUM(P8:P89)</f>
        <v>0.37739999999999996</v>
      </c>
    </row>
    <row r="92" spans="3:16" ht="16.5">
      <c r="C92" s="93"/>
      <c r="D92" s="93"/>
      <c r="E92" s="93"/>
      <c r="F92" s="403"/>
      <c r="L92" s="18"/>
      <c r="M92" s="18"/>
      <c r="N92" s="18"/>
      <c r="O92" s="18"/>
      <c r="P92" s="18"/>
    </row>
    <row r="93" spans="1:17" ht="24" thickBot="1">
      <c r="A93" s="524" t="s">
        <v>199</v>
      </c>
      <c r="C93" s="93"/>
      <c r="D93" s="93"/>
      <c r="E93" s="93"/>
      <c r="F93" s="403"/>
      <c r="G93" s="19"/>
      <c r="H93" s="19"/>
      <c r="I93" s="56" t="s">
        <v>406</v>
      </c>
      <c r="J93" s="19"/>
      <c r="K93" s="19"/>
      <c r="L93" s="21"/>
      <c r="M93" s="21"/>
      <c r="N93" s="56" t="s">
        <v>407</v>
      </c>
      <c r="O93" s="21"/>
      <c r="P93" s="21"/>
      <c r="Q93" s="533" t="str">
        <f>NDPL!$Q$1</f>
        <v>NOVEMBER-2014</v>
      </c>
    </row>
    <row r="94" spans="1:17" ht="39.75" thickBot="1" thickTop="1">
      <c r="A94" s="41" t="s">
        <v>8</v>
      </c>
      <c r="B94" s="38" t="s">
        <v>9</v>
      </c>
      <c r="C94" s="39" t="s">
        <v>1</v>
      </c>
      <c r="D94" s="39" t="s">
        <v>2</v>
      </c>
      <c r="E94" s="39" t="s">
        <v>3</v>
      </c>
      <c r="F94" s="404" t="s">
        <v>10</v>
      </c>
      <c r="G94" s="41" t="str">
        <f>NDPL!G5</f>
        <v>FINAL READING 01/12/2014</v>
      </c>
      <c r="H94" s="39" t="str">
        <f>NDPL!H5</f>
        <v>INTIAL READING 01/11/2014</v>
      </c>
      <c r="I94" s="39" t="s">
        <v>4</v>
      </c>
      <c r="J94" s="39" t="s">
        <v>5</v>
      </c>
      <c r="K94" s="39" t="s">
        <v>6</v>
      </c>
      <c r="L94" s="41" t="str">
        <f>NDPL!G5</f>
        <v>FINAL READING 01/12/2014</v>
      </c>
      <c r="M94" s="39" t="str">
        <f>NDPL!H5</f>
        <v>INTIAL READING 01/11/2014</v>
      </c>
      <c r="N94" s="39" t="s">
        <v>4</v>
      </c>
      <c r="O94" s="39" t="s">
        <v>5</v>
      </c>
      <c r="P94" s="39" t="s">
        <v>6</v>
      </c>
      <c r="Q94" s="40" t="s">
        <v>317</v>
      </c>
    </row>
    <row r="95" spans="3:16" ht="18" thickBot="1" thickTop="1">
      <c r="C95" s="93"/>
      <c r="D95" s="93"/>
      <c r="E95" s="93"/>
      <c r="F95" s="403"/>
      <c r="L95" s="18"/>
      <c r="M95" s="18"/>
      <c r="N95" s="18"/>
      <c r="O95" s="18"/>
      <c r="P95" s="18"/>
    </row>
    <row r="96" spans="1:17" ht="18" customHeight="1" thickTop="1">
      <c r="A96" s="469"/>
      <c r="B96" s="470" t="s">
        <v>183</v>
      </c>
      <c r="C96" s="414"/>
      <c r="D96" s="112"/>
      <c r="E96" s="112"/>
      <c r="F96" s="405"/>
      <c r="G96" s="63"/>
      <c r="H96" s="25"/>
      <c r="I96" s="25"/>
      <c r="J96" s="25"/>
      <c r="K96" s="35"/>
      <c r="L96" s="102"/>
      <c r="M96" s="26"/>
      <c r="N96" s="26"/>
      <c r="O96" s="26"/>
      <c r="P96" s="27"/>
      <c r="Q96" s="179"/>
    </row>
    <row r="97" spans="1:17" ht="18">
      <c r="A97" s="413">
        <v>1</v>
      </c>
      <c r="B97" s="471" t="s">
        <v>184</v>
      </c>
      <c r="C97" s="433">
        <v>4865143</v>
      </c>
      <c r="D97" s="151" t="s">
        <v>12</v>
      </c>
      <c r="E97" s="115" t="s">
        <v>354</v>
      </c>
      <c r="F97" s="406">
        <v>-100</v>
      </c>
      <c r="G97" s="439">
        <v>51490</v>
      </c>
      <c r="H97" s="440">
        <v>49092</v>
      </c>
      <c r="I97" s="379">
        <f>G97-H97</f>
        <v>2398</v>
      </c>
      <c r="J97" s="379">
        <f>$F97*I97</f>
        <v>-239800</v>
      </c>
      <c r="K97" s="379">
        <f aca="true" t="shared" si="8" ref="K97:K144">J97/1000000</f>
        <v>-0.2398</v>
      </c>
      <c r="L97" s="439">
        <v>909270</v>
      </c>
      <c r="M97" s="440">
        <v>909270</v>
      </c>
      <c r="N97" s="379">
        <f>L97-M97</f>
        <v>0</v>
      </c>
      <c r="O97" s="379">
        <f>$F97*N97</f>
        <v>0</v>
      </c>
      <c r="P97" s="379">
        <f aca="true" t="shared" si="9" ref="P97:P144">O97/1000000</f>
        <v>0</v>
      </c>
      <c r="Q97" s="572"/>
    </row>
    <row r="98" spans="1:17" ht="18" customHeight="1">
      <c r="A98" s="413"/>
      <c r="B98" s="472" t="s">
        <v>43</v>
      </c>
      <c r="C98" s="433"/>
      <c r="D98" s="151"/>
      <c r="E98" s="151"/>
      <c r="F98" s="406"/>
      <c r="G98" s="608"/>
      <c r="H98" s="607"/>
      <c r="I98" s="379"/>
      <c r="J98" s="379"/>
      <c r="K98" s="379"/>
      <c r="L98" s="332"/>
      <c r="M98" s="379"/>
      <c r="N98" s="379"/>
      <c r="O98" s="379"/>
      <c r="P98" s="379"/>
      <c r="Q98" s="398"/>
    </row>
    <row r="99" spans="1:17" ht="18" customHeight="1">
      <c r="A99" s="413"/>
      <c r="B99" s="472" t="s">
        <v>121</v>
      </c>
      <c r="C99" s="433"/>
      <c r="D99" s="151"/>
      <c r="E99" s="151"/>
      <c r="F99" s="406"/>
      <c r="G99" s="608"/>
      <c r="H99" s="607"/>
      <c r="I99" s="379"/>
      <c r="J99" s="379"/>
      <c r="K99" s="379"/>
      <c r="L99" s="332"/>
      <c r="M99" s="379"/>
      <c r="N99" s="379"/>
      <c r="O99" s="379"/>
      <c r="P99" s="379"/>
      <c r="Q99" s="398"/>
    </row>
    <row r="100" spans="1:17" ht="18" customHeight="1">
      <c r="A100" s="413">
        <v>2</v>
      </c>
      <c r="B100" s="471" t="s">
        <v>122</v>
      </c>
      <c r="C100" s="433">
        <v>4865134</v>
      </c>
      <c r="D100" s="151" t="s">
        <v>12</v>
      </c>
      <c r="E100" s="115" t="s">
        <v>354</v>
      </c>
      <c r="F100" s="406">
        <v>-100</v>
      </c>
      <c r="G100" s="439">
        <v>101360</v>
      </c>
      <c r="H100" s="440">
        <v>102718</v>
      </c>
      <c r="I100" s="379">
        <f>G100-H100</f>
        <v>-1358</v>
      </c>
      <c r="J100" s="379">
        <f aca="true" t="shared" si="10" ref="J100:J144">$F100*I100</f>
        <v>135800</v>
      </c>
      <c r="K100" s="379">
        <f t="shared" si="8"/>
        <v>0.1358</v>
      </c>
      <c r="L100" s="439">
        <v>1595</v>
      </c>
      <c r="M100" s="440">
        <v>1595</v>
      </c>
      <c r="N100" s="379">
        <f>L100-M100</f>
        <v>0</v>
      </c>
      <c r="O100" s="379">
        <f aca="true" t="shared" si="11" ref="O100:O144">$F100*N100</f>
        <v>0</v>
      </c>
      <c r="P100" s="379">
        <f t="shared" si="9"/>
        <v>0</v>
      </c>
      <c r="Q100" s="398"/>
    </row>
    <row r="101" spans="1:17" ht="18" customHeight="1">
      <c r="A101" s="413">
        <v>3</v>
      </c>
      <c r="B101" s="411" t="s">
        <v>123</v>
      </c>
      <c r="C101" s="433">
        <v>4865135</v>
      </c>
      <c r="D101" s="103" t="s">
        <v>12</v>
      </c>
      <c r="E101" s="115" t="s">
        <v>354</v>
      </c>
      <c r="F101" s="406">
        <v>-100</v>
      </c>
      <c r="G101" s="439">
        <v>152658</v>
      </c>
      <c r="H101" s="440">
        <v>155147</v>
      </c>
      <c r="I101" s="379">
        <f>G101-H101</f>
        <v>-2489</v>
      </c>
      <c r="J101" s="379">
        <f t="shared" si="10"/>
        <v>248900</v>
      </c>
      <c r="K101" s="379">
        <f t="shared" si="8"/>
        <v>0.2489</v>
      </c>
      <c r="L101" s="439">
        <v>4522</v>
      </c>
      <c r="M101" s="440">
        <v>4522</v>
      </c>
      <c r="N101" s="379">
        <f>L101-M101</f>
        <v>0</v>
      </c>
      <c r="O101" s="379">
        <f t="shared" si="11"/>
        <v>0</v>
      </c>
      <c r="P101" s="379">
        <f t="shared" si="9"/>
        <v>0</v>
      </c>
      <c r="Q101" s="398"/>
    </row>
    <row r="102" spans="1:17" ht="18" customHeight="1">
      <c r="A102" s="413">
        <v>4</v>
      </c>
      <c r="B102" s="471" t="s">
        <v>185</v>
      </c>
      <c r="C102" s="433">
        <v>4864804</v>
      </c>
      <c r="D102" s="151" t="s">
        <v>12</v>
      </c>
      <c r="E102" s="115" t="s">
        <v>354</v>
      </c>
      <c r="F102" s="406">
        <v>-100</v>
      </c>
      <c r="G102" s="439">
        <v>995580</v>
      </c>
      <c r="H102" s="440">
        <v>995804</v>
      </c>
      <c r="I102" s="379">
        <f>G102-H102</f>
        <v>-224</v>
      </c>
      <c r="J102" s="379">
        <f t="shared" si="10"/>
        <v>22400</v>
      </c>
      <c r="K102" s="379">
        <f t="shared" si="8"/>
        <v>0.0224</v>
      </c>
      <c r="L102" s="439">
        <v>999945</v>
      </c>
      <c r="M102" s="440">
        <v>999945</v>
      </c>
      <c r="N102" s="379">
        <f>L102-M102</f>
        <v>0</v>
      </c>
      <c r="O102" s="379">
        <f t="shared" si="11"/>
        <v>0</v>
      </c>
      <c r="P102" s="379">
        <f t="shared" si="9"/>
        <v>0</v>
      </c>
      <c r="Q102" s="398"/>
    </row>
    <row r="103" spans="1:17" ht="18" customHeight="1">
      <c r="A103" s="413">
        <v>5</v>
      </c>
      <c r="B103" s="471" t="s">
        <v>186</v>
      </c>
      <c r="C103" s="433">
        <v>4865163</v>
      </c>
      <c r="D103" s="151" t="s">
        <v>12</v>
      </c>
      <c r="E103" s="115" t="s">
        <v>354</v>
      </c>
      <c r="F103" s="406">
        <v>-100</v>
      </c>
      <c r="G103" s="439">
        <v>996426</v>
      </c>
      <c r="H103" s="440">
        <v>996479</v>
      </c>
      <c r="I103" s="379">
        <f>G103-H103</f>
        <v>-53</v>
      </c>
      <c r="J103" s="379">
        <f t="shared" si="10"/>
        <v>5300</v>
      </c>
      <c r="K103" s="379">
        <f t="shared" si="8"/>
        <v>0.0053</v>
      </c>
      <c r="L103" s="439">
        <v>999911</v>
      </c>
      <c r="M103" s="440">
        <v>999911</v>
      </c>
      <c r="N103" s="379">
        <f>L103-M103</f>
        <v>0</v>
      </c>
      <c r="O103" s="379">
        <f t="shared" si="11"/>
        <v>0</v>
      </c>
      <c r="P103" s="379">
        <f t="shared" si="9"/>
        <v>0</v>
      </c>
      <c r="Q103" s="398"/>
    </row>
    <row r="104" spans="1:17" ht="18" customHeight="1">
      <c r="A104" s="413"/>
      <c r="B104" s="473" t="s">
        <v>187</v>
      </c>
      <c r="C104" s="433"/>
      <c r="D104" s="103"/>
      <c r="E104" s="103"/>
      <c r="F104" s="406"/>
      <c r="G104" s="608"/>
      <c r="H104" s="607"/>
      <c r="I104" s="379"/>
      <c r="J104" s="379"/>
      <c r="K104" s="379"/>
      <c r="L104" s="332"/>
      <c r="M104" s="379"/>
      <c r="N104" s="379"/>
      <c r="O104" s="379"/>
      <c r="P104" s="379"/>
      <c r="Q104" s="398"/>
    </row>
    <row r="105" spans="1:17" ht="18" customHeight="1">
      <c r="A105" s="413"/>
      <c r="B105" s="473" t="s">
        <v>112</v>
      </c>
      <c r="C105" s="433"/>
      <c r="D105" s="103"/>
      <c r="E105" s="103"/>
      <c r="F105" s="406"/>
      <c r="G105" s="608"/>
      <c r="H105" s="607"/>
      <c r="I105" s="379"/>
      <c r="J105" s="379"/>
      <c r="K105" s="379"/>
      <c r="L105" s="332"/>
      <c r="M105" s="379"/>
      <c r="N105" s="379"/>
      <c r="O105" s="379"/>
      <c r="P105" s="379"/>
      <c r="Q105" s="398"/>
    </row>
    <row r="106" spans="1:17" s="90" customFormat="1" ht="18">
      <c r="A106" s="678">
        <v>6</v>
      </c>
      <c r="B106" s="679" t="s">
        <v>409</v>
      </c>
      <c r="C106" s="680">
        <v>4864845</v>
      </c>
      <c r="D106" s="193" t="s">
        <v>12</v>
      </c>
      <c r="E106" s="194" t="s">
        <v>354</v>
      </c>
      <c r="F106" s="681">
        <v>-1000</v>
      </c>
      <c r="G106" s="693">
        <v>3251</v>
      </c>
      <c r="H106" s="694">
        <v>2685</v>
      </c>
      <c r="I106" s="716">
        <f>G106-H106</f>
        <v>566</v>
      </c>
      <c r="J106" s="716">
        <f t="shared" si="10"/>
        <v>-566000</v>
      </c>
      <c r="K106" s="716">
        <f t="shared" si="8"/>
        <v>-0.566</v>
      </c>
      <c r="L106" s="693">
        <v>73763</v>
      </c>
      <c r="M106" s="694">
        <v>73763</v>
      </c>
      <c r="N106" s="716">
        <f>L106-M106</f>
        <v>0</v>
      </c>
      <c r="O106" s="716">
        <f t="shared" si="11"/>
        <v>0</v>
      </c>
      <c r="P106" s="716">
        <f t="shared" si="9"/>
        <v>0</v>
      </c>
      <c r="Q106" s="717"/>
    </row>
    <row r="107" spans="1:17" ht="18">
      <c r="A107" s="413">
        <v>7</v>
      </c>
      <c r="B107" s="471" t="s">
        <v>188</v>
      </c>
      <c r="C107" s="433">
        <v>4864862</v>
      </c>
      <c r="D107" s="151" t="s">
        <v>12</v>
      </c>
      <c r="E107" s="115" t="s">
        <v>354</v>
      </c>
      <c r="F107" s="406">
        <v>-1000</v>
      </c>
      <c r="G107" s="442">
        <v>13668</v>
      </c>
      <c r="H107" s="443">
        <v>12855</v>
      </c>
      <c r="I107" s="355">
        <f>G107-H107</f>
        <v>813</v>
      </c>
      <c r="J107" s="355">
        <f t="shared" si="10"/>
        <v>-813000</v>
      </c>
      <c r="K107" s="355">
        <f t="shared" si="8"/>
        <v>-0.813</v>
      </c>
      <c r="L107" s="442">
        <v>170</v>
      </c>
      <c r="M107" s="443">
        <v>170</v>
      </c>
      <c r="N107" s="355">
        <f>L107-M107</f>
        <v>0</v>
      </c>
      <c r="O107" s="355">
        <f t="shared" si="11"/>
        <v>0</v>
      </c>
      <c r="P107" s="355">
        <f t="shared" si="9"/>
        <v>0</v>
      </c>
      <c r="Q107" s="723"/>
    </row>
    <row r="108" spans="1:17" ht="18" customHeight="1">
      <c r="A108" s="413">
        <v>8</v>
      </c>
      <c r="B108" s="471" t="s">
        <v>189</v>
      </c>
      <c r="C108" s="433">
        <v>4865142</v>
      </c>
      <c r="D108" s="151" t="s">
        <v>12</v>
      </c>
      <c r="E108" s="115" t="s">
        <v>354</v>
      </c>
      <c r="F108" s="406">
        <v>-500</v>
      </c>
      <c r="G108" s="439">
        <v>904506</v>
      </c>
      <c r="H108" s="440">
        <v>903717</v>
      </c>
      <c r="I108" s="379">
        <f>G108-H108</f>
        <v>789</v>
      </c>
      <c r="J108" s="379">
        <f t="shared" si="10"/>
        <v>-394500</v>
      </c>
      <c r="K108" s="379">
        <f t="shared" si="8"/>
        <v>-0.3945</v>
      </c>
      <c r="L108" s="439">
        <v>54657</v>
      </c>
      <c r="M108" s="440">
        <v>54657</v>
      </c>
      <c r="N108" s="379">
        <f>L108-M108</f>
        <v>0</v>
      </c>
      <c r="O108" s="379">
        <f t="shared" si="11"/>
        <v>0</v>
      </c>
      <c r="P108" s="379">
        <f t="shared" si="9"/>
        <v>0</v>
      </c>
      <c r="Q108" s="398"/>
    </row>
    <row r="109" spans="1:17" s="719" customFormat="1" ht="18" customHeight="1">
      <c r="A109" s="413">
        <v>9</v>
      </c>
      <c r="B109" s="471" t="s">
        <v>418</v>
      </c>
      <c r="C109" s="433">
        <v>5128435</v>
      </c>
      <c r="D109" s="151" t="s">
        <v>12</v>
      </c>
      <c r="E109" s="115" t="s">
        <v>354</v>
      </c>
      <c r="F109" s="406">
        <v>-400</v>
      </c>
      <c r="G109" s="442">
        <v>11586</v>
      </c>
      <c r="H109" s="443">
        <v>13582</v>
      </c>
      <c r="I109" s="355">
        <f>G109-H109</f>
        <v>-1996</v>
      </c>
      <c r="J109" s="355">
        <f>$F109*I109</f>
        <v>798400</v>
      </c>
      <c r="K109" s="355">
        <f>J109/1000000</f>
        <v>0.7984</v>
      </c>
      <c r="L109" s="442">
        <v>3081</v>
      </c>
      <c r="M109" s="443">
        <v>3081</v>
      </c>
      <c r="N109" s="355">
        <f>L109-M109</f>
        <v>0</v>
      </c>
      <c r="O109" s="355">
        <f>$F109*N109</f>
        <v>0</v>
      </c>
      <c r="P109" s="355">
        <f>O109/1000000</f>
        <v>0</v>
      </c>
      <c r="Q109" s="722"/>
    </row>
    <row r="110" spans="1:17" ht="18" customHeight="1">
      <c r="A110" s="413"/>
      <c r="B110" s="472" t="s">
        <v>112</v>
      </c>
      <c r="C110" s="433"/>
      <c r="D110" s="151"/>
      <c r="E110" s="151"/>
      <c r="F110" s="406"/>
      <c r="G110" s="608"/>
      <c r="H110" s="607"/>
      <c r="I110" s="379"/>
      <c r="J110" s="379"/>
      <c r="K110" s="379"/>
      <c r="L110" s="332"/>
      <c r="M110" s="379"/>
      <c r="N110" s="379"/>
      <c r="O110" s="379"/>
      <c r="P110" s="379"/>
      <c r="Q110" s="398"/>
    </row>
    <row r="111" spans="1:17" ht="18" customHeight="1">
      <c r="A111" s="413">
        <v>10</v>
      </c>
      <c r="B111" s="471" t="s">
        <v>190</v>
      </c>
      <c r="C111" s="433">
        <v>4865093</v>
      </c>
      <c r="D111" s="151" t="s">
        <v>12</v>
      </c>
      <c r="E111" s="115" t="s">
        <v>354</v>
      </c>
      <c r="F111" s="406">
        <v>-100</v>
      </c>
      <c r="G111" s="439">
        <v>68993</v>
      </c>
      <c r="H111" s="440">
        <v>66913</v>
      </c>
      <c r="I111" s="379">
        <f>G111-H111</f>
        <v>2080</v>
      </c>
      <c r="J111" s="379">
        <f t="shared" si="10"/>
        <v>-208000</v>
      </c>
      <c r="K111" s="379">
        <f t="shared" si="8"/>
        <v>-0.208</v>
      </c>
      <c r="L111" s="439">
        <v>65437</v>
      </c>
      <c r="M111" s="440">
        <v>65290</v>
      </c>
      <c r="N111" s="379">
        <f>L111-M111</f>
        <v>147</v>
      </c>
      <c r="O111" s="379">
        <f t="shared" si="11"/>
        <v>-14700</v>
      </c>
      <c r="P111" s="379">
        <f t="shared" si="9"/>
        <v>-0.0147</v>
      </c>
      <c r="Q111" s="398"/>
    </row>
    <row r="112" spans="1:17" ht="18" customHeight="1">
      <c r="A112" s="413">
        <v>11</v>
      </c>
      <c r="B112" s="471" t="s">
        <v>191</v>
      </c>
      <c r="C112" s="433">
        <v>4865094</v>
      </c>
      <c r="D112" s="151" t="s">
        <v>12</v>
      </c>
      <c r="E112" s="115" t="s">
        <v>354</v>
      </c>
      <c r="F112" s="406">
        <v>-100</v>
      </c>
      <c r="G112" s="439">
        <v>67115</v>
      </c>
      <c r="H112" s="440">
        <v>65079</v>
      </c>
      <c r="I112" s="379">
        <f>G112-H112</f>
        <v>2036</v>
      </c>
      <c r="J112" s="379">
        <f t="shared" si="10"/>
        <v>-203600</v>
      </c>
      <c r="K112" s="379">
        <f t="shared" si="8"/>
        <v>-0.2036</v>
      </c>
      <c r="L112" s="439">
        <v>63752</v>
      </c>
      <c r="M112" s="440">
        <v>63750</v>
      </c>
      <c r="N112" s="379">
        <f>L112-M112</f>
        <v>2</v>
      </c>
      <c r="O112" s="379">
        <f t="shared" si="11"/>
        <v>-200</v>
      </c>
      <c r="P112" s="379">
        <f t="shared" si="9"/>
        <v>-0.0002</v>
      </c>
      <c r="Q112" s="398"/>
    </row>
    <row r="113" spans="1:17" ht="18">
      <c r="A113" s="678">
        <v>12</v>
      </c>
      <c r="B113" s="679" t="s">
        <v>192</v>
      </c>
      <c r="C113" s="680">
        <v>4865144</v>
      </c>
      <c r="D113" s="193" t="s">
        <v>12</v>
      </c>
      <c r="E113" s="194" t="s">
        <v>354</v>
      </c>
      <c r="F113" s="681">
        <v>-200</v>
      </c>
      <c r="G113" s="682">
        <v>86088</v>
      </c>
      <c r="H113" s="683">
        <v>86634</v>
      </c>
      <c r="I113" s="370">
        <f>G113-H113</f>
        <v>-546</v>
      </c>
      <c r="J113" s="370">
        <f t="shared" si="10"/>
        <v>109200</v>
      </c>
      <c r="K113" s="370">
        <f t="shared" si="8"/>
        <v>0.1092</v>
      </c>
      <c r="L113" s="682">
        <v>118057</v>
      </c>
      <c r="M113" s="683">
        <v>118057</v>
      </c>
      <c r="N113" s="370">
        <f>L113-M113</f>
        <v>0</v>
      </c>
      <c r="O113" s="370">
        <f t="shared" si="11"/>
        <v>0</v>
      </c>
      <c r="P113" s="370">
        <f t="shared" si="9"/>
        <v>0</v>
      </c>
      <c r="Q113" s="677"/>
    </row>
    <row r="114" spans="1:17" ht="18" customHeight="1">
      <c r="A114" s="413"/>
      <c r="B114" s="473" t="s">
        <v>187</v>
      </c>
      <c r="C114" s="433"/>
      <c r="D114" s="103"/>
      <c r="E114" s="103"/>
      <c r="F114" s="399"/>
      <c r="G114" s="608"/>
      <c r="H114" s="607"/>
      <c r="I114" s="379"/>
      <c r="J114" s="379"/>
      <c r="K114" s="379"/>
      <c r="L114" s="332"/>
      <c r="M114" s="379"/>
      <c r="N114" s="379"/>
      <c r="O114" s="379"/>
      <c r="P114" s="379"/>
      <c r="Q114" s="398"/>
    </row>
    <row r="115" spans="1:17" ht="18" customHeight="1">
      <c r="A115" s="413"/>
      <c r="B115" s="472" t="s">
        <v>193</v>
      </c>
      <c r="C115" s="433"/>
      <c r="D115" s="151"/>
      <c r="E115" s="151"/>
      <c r="F115" s="399"/>
      <c r="G115" s="608"/>
      <c r="H115" s="607"/>
      <c r="I115" s="379"/>
      <c r="J115" s="379"/>
      <c r="K115" s="379"/>
      <c r="L115" s="332"/>
      <c r="M115" s="379"/>
      <c r="N115" s="379"/>
      <c r="O115" s="379"/>
      <c r="P115" s="379"/>
      <c r="Q115" s="398"/>
    </row>
    <row r="116" spans="1:17" ht="18" customHeight="1">
      <c r="A116" s="413">
        <v>13</v>
      </c>
      <c r="B116" s="471" t="s">
        <v>408</v>
      </c>
      <c r="C116" s="433">
        <v>4864892</v>
      </c>
      <c r="D116" s="151" t="s">
        <v>12</v>
      </c>
      <c r="E116" s="115" t="s">
        <v>354</v>
      </c>
      <c r="F116" s="406">
        <v>500</v>
      </c>
      <c r="G116" s="442">
        <v>183</v>
      </c>
      <c r="H116" s="443">
        <v>183</v>
      </c>
      <c r="I116" s="355">
        <f>G116-H116</f>
        <v>0</v>
      </c>
      <c r="J116" s="355">
        <f t="shared" si="10"/>
        <v>0</v>
      </c>
      <c r="K116" s="355">
        <f t="shared" si="8"/>
        <v>0</v>
      </c>
      <c r="L116" s="442">
        <v>17120</v>
      </c>
      <c r="M116" s="443">
        <v>17120</v>
      </c>
      <c r="N116" s="355">
        <f>L116-M116</f>
        <v>0</v>
      </c>
      <c r="O116" s="355">
        <f t="shared" si="11"/>
        <v>0</v>
      </c>
      <c r="P116" s="355">
        <f t="shared" si="9"/>
        <v>0</v>
      </c>
      <c r="Q116" s="686"/>
    </row>
    <row r="117" spans="1:17" s="719" customFormat="1" ht="18" customHeight="1">
      <c r="A117" s="413">
        <v>14</v>
      </c>
      <c r="B117" s="471" t="s">
        <v>411</v>
      </c>
      <c r="C117" s="433">
        <v>4864826</v>
      </c>
      <c r="D117" s="151" t="s">
        <v>12</v>
      </c>
      <c r="E117" s="115" t="s">
        <v>354</v>
      </c>
      <c r="F117" s="406">
        <v>83.33</v>
      </c>
      <c r="G117" s="442">
        <v>3106</v>
      </c>
      <c r="H117" s="443">
        <v>3106</v>
      </c>
      <c r="I117" s="355">
        <f>G117-H117</f>
        <v>0</v>
      </c>
      <c r="J117" s="355">
        <f t="shared" si="10"/>
        <v>0</v>
      </c>
      <c r="K117" s="355">
        <f t="shared" si="8"/>
        <v>0</v>
      </c>
      <c r="L117" s="442">
        <v>978921</v>
      </c>
      <c r="M117" s="443">
        <v>978921</v>
      </c>
      <c r="N117" s="355">
        <f>L117-M117</f>
        <v>0</v>
      </c>
      <c r="O117" s="355">
        <f t="shared" si="11"/>
        <v>0</v>
      </c>
      <c r="P117" s="355">
        <f t="shared" si="9"/>
        <v>0</v>
      </c>
      <c r="Q117" s="738"/>
    </row>
    <row r="118" spans="1:17" ht="18" customHeight="1">
      <c r="A118" s="413">
        <v>15</v>
      </c>
      <c r="B118" s="471" t="s">
        <v>121</v>
      </c>
      <c r="C118" s="433">
        <v>4864791</v>
      </c>
      <c r="D118" s="151" t="s">
        <v>12</v>
      </c>
      <c r="E118" s="115" t="s">
        <v>354</v>
      </c>
      <c r="F118" s="406">
        <v>166.66666666666669</v>
      </c>
      <c r="G118" s="442">
        <v>987618</v>
      </c>
      <c r="H118" s="443">
        <v>987618</v>
      </c>
      <c r="I118" s="355">
        <f>G118-H118</f>
        <v>0</v>
      </c>
      <c r="J118" s="355">
        <f t="shared" si="10"/>
        <v>0</v>
      </c>
      <c r="K118" s="355">
        <f t="shared" si="8"/>
        <v>0</v>
      </c>
      <c r="L118" s="442">
        <v>993182</v>
      </c>
      <c r="M118" s="443">
        <v>993182</v>
      </c>
      <c r="N118" s="355">
        <f>L118-M118</f>
        <v>0</v>
      </c>
      <c r="O118" s="355">
        <f t="shared" si="11"/>
        <v>0</v>
      </c>
      <c r="P118" s="355">
        <f t="shared" si="9"/>
        <v>0</v>
      </c>
      <c r="Q118" s="721"/>
    </row>
    <row r="119" spans="1:17" ht="18" customHeight="1">
      <c r="A119" s="413"/>
      <c r="B119" s="411"/>
      <c r="C119" s="433"/>
      <c r="D119" s="103"/>
      <c r="E119" s="115"/>
      <c r="F119" s="406"/>
      <c r="G119" s="439"/>
      <c r="H119" s="440"/>
      <c r="I119" s="355"/>
      <c r="J119" s="355"/>
      <c r="K119" s="355"/>
      <c r="L119" s="439"/>
      <c r="M119" s="440"/>
      <c r="N119" s="379"/>
      <c r="O119" s="379"/>
      <c r="P119" s="379"/>
      <c r="Q119" s="398"/>
    </row>
    <row r="120" spans="1:17" ht="18" customHeight="1">
      <c r="A120" s="413"/>
      <c r="B120" s="472" t="s">
        <v>194</v>
      </c>
      <c r="C120" s="433"/>
      <c r="D120" s="151"/>
      <c r="E120" s="151"/>
      <c r="F120" s="406"/>
      <c r="G120" s="439"/>
      <c r="H120" s="440"/>
      <c r="I120" s="379"/>
      <c r="J120" s="379"/>
      <c r="K120" s="379"/>
      <c r="L120" s="332"/>
      <c r="M120" s="379"/>
      <c r="N120" s="379"/>
      <c r="O120" s="379"/>
      <c r="P120" s="379"/>
      <c r="Q120" s="398"/>
    </row>
    <row r="121" spans="1:17" ht="18" customHeight="1">
      <c r="A121" s="413">
        <v>16</v>
      </c>
      <c r="B121" s="411" t="s">
        <v>195</v>
      </c>
      <c r="C121" s="433">
        <v>4865133</v>
      </c>
      <c r="D121" s="103" t="s">
        <v>12</v>
      </c>
      <c r="E121" s="115" t="s">
        <v>354</v>
      </c>
      <c r="F121" s="406">
        <v>-100</v>
      </c>
      <c r="G121" s="439">
        <v>319624</v>
      </c>
      <c r="H121" s="440">
        <v>311915</v>
      </c>
      <c r="I121" s="379">
        <f>G121-H121</f>
        <v>7709</v>
      </c>
      <c r="J121" s="379">
        <f t="shared" si="10"/>
        <v>-770900</v>
      </c>
      <c r="K121" s="379">
        <f t="shared" si="8"/>
        <v>-0.7709</v>
      </c>
      <c r="L121" s="439">
        <v>48566</v>
      </c>
      <c r="M121" s="440">
        <v>48566</v>
      </c>
      <c r="N121" s="379">
        <f>L121-M121</f>
        <v>0</v>
      </c>
      <c r="O121" s="379">
        <f t="shared" si="11"/>
        <v>0</v>
      </c>
      <c r="P121" s="379">
        <f t="shared" si="9"/>
        <v>0</v>
      </c>
      <c r="Q121" s="398"/>
    </row>
    <row r="122" spans="1:17" ht="18" customHeight="1">
      <c r="A122" s="413"/>
      <c r="B122" s="473" t="s">
        <v>196</v>
      </c>
      <c r="C122" s="433"/>
      <c r="D122" s="103"/>
      <c r="E122" s="151"/>
      <c r="F122" s="406"/>
      <c r="G122" s="608"/>
      <c r="H122" s="607"/>
      <c r="I122" s="379"/>
      <c r="J122" s="379"/>
      <c r="K122" s="379"/>
      <c r="L122" s="332"/>
      <c r="M122" s="379"/>
      <c r="N122" s="379"/>
      <c r="O122" s="379"/>
      <c r="P122" s="379"/>
      <c r="Q122" s="398"/>
    </row>
    <row r="123" spans="1:17" ht="18" customHeight="1">
      <c r="A123" s="413">
        <v>17</v>
      </c>
      <c r="B123" s="411" t="s">
        <v>183</v>
      </c>
      <c r="C123" s="433">
        <v>4865076</v>
      </c>
      <c r="D123" s="103" t="s">
        <v>12</v>
      </c>
      <c r="E123" s="115" t="s">
        <v>354</v>
      </c>
      <c r="F123" s="406">
        <v>-100</v>
      </c>
      <c r="G123" s="439">
        <v>3913</v>
      </c>
      <c r="H123" s="440">
        <v>3934</v>
      </c>
      <c r="I123" s="379">
        <f>G123-H123</f>
        <v>-21</v>
      </c>
      <c r="J123" s="379">
        <f t="shared" si="10"/>
        <v>2100</v>
      </c>
      <c r="K123" s="379">
        <f t="shared" si="8"/>
        <v>0.0021</v>
      </c>
      <c r="L123" s="439">
        <v>21229</v>
      </c>
      <c r="M123" s="440">
        <v>21091</v>
      </c>
      <c r="N123" s="379">
        <f>L123-M123</f>
        <v>138</v>
      </c>
      <c r="O123" s="379">
        <f t="shared" si="11"/>
        <v>-13800</v>
      </c>
      <c r="P123" s="379">
        <f t="shared" si="9"/>
        <v>-0.0138</v>
      </c>
      <c r="Q123" s="551"/>
    </row>
    <row r="124" spans="1:17" s="719" customFormat="1" ht="18" customHeight="1">
      <c r="A124" s="413">
        <v>18</v>
      </c>
      <c r="B124" s="471" t="s">
        <v>197</v>
      </c>
      <c r="C124" s="433">
        <v>4865077</v>
      </c>
      <c r="D124" s="151" t="s">
        <v>12</v>
      </c>
      <c r="E124" s="115" t="s">
        <v>354</v>
      </c>
      <c r="F124" s="406">
        <v>-100</v>
      </c>
      <c r="G124" s="442">
        <v>0</v>
      </c>
      <c r="H124" s="443">
        <v>0</v>
      </c>
      <c r="I124" s="355">
        <f>G124-H124</f>
        <v>0</v>
      </c>
      <c r="J124" s="355">
        <f t="shared" si="10"/>
        <v>0</v>
      </c>
      <c r="K124" s="355">
        <f t="shared" si="8"/>
        <v>0</v>
      </c>
      <c r="L124" s="442">
        <v>0</v>
      </c>
      <c r="M124" s="443">
        <v>0</v>
      </c>
      <c r="N124" s="355">
        <f>L124-M124</f>
        <v>0</v>
      </c>
      <c r="O124" s="355">
        <f t="shared" si="11"/>
        <v>0</v>
      </c>
      <c r="P124" s="355">
        <f t="shared" si="9"/>
        <v>0</v>
      </c>
      <c r="Q124" s="778"/>
    </row>
    <row r="125" spans="1:17" ht="18" customHeight="1">
      <c r="A125" s="437"/>
      <c r="B125" s="472" t="s">
        <v>51</v>
      </c>
      <c r="C125" s="403"/>
      <c r="D125" s="93"/>
      <c r="E125" s="93"/>
      <c r="F125" s="406"/>
      <c r="G125" s="608"/>
      <c r="H125" s="607"/>
      <c r="I125" s="379"/>
      <c r="J125" s="379"/>
      <c r="K125" s="379"/>
      <c r="L125" s="332"/>
      <c r="M125" s="379"/>
      <c r="N125" s="379"/>
      <c r="O125" s="379"/>
      <c r="P125" s="379"/>
      <c r="Q125" s="398"/>
    </row>
    <row r="126" spans="1:17" s="719" customFormat="1" ht="18" customHeight="1">
      <c r="A126" s="413">
        <v>19</v>
      </c>
      <c r="B126" s="779" t="s">
        <v>202</v>
      </c>
      <c r="C126" s="433">
        <v>4864806</v>
      </c>
      <c r="D126" s="115" t="s">
        <v>12</v>
      </c>
      <c r="E126" s="115" t="s">
        <v>354</v>
      </c>
      <c r="F126" s="406">
        <v>-125</v>
      </c>
      <c r="G126" s="442">
        <v>170202</v>
      </c>
      <c r="H126" s="443">
        <v>168964</v>
      </c>
      <c r="I126" s="355">
        <f>G126-H126</f>
        <v>1238</v>
      </c>
      <c r="J126" s="355">
        <f>$F126*I126</f>
        <v>-154750</v>
      </c>
      <c r="K126" s="355">
        <f>J126/1000000</f>
        <v>-0.15475</v>
      </c>
      <c r="L126" s="442">
        <v>260365</v>
      </c>
      <c r="M126" s="443">
        <v>260317</v>
      </c>
      <c r="N126" s="355">
        <f>L126-M126</f>
        <v>48</v>
      </c>
      <c r="O126" s="355">
        <f>$F126*N126</f>
        <v>-6000</v>
      </c>
      <c r="P126" s="355">
        <f>O126/1000000</f>
        <v>-0.006</v>
      </c>
      <c r="Q126" s="778"/>
    </row>
    <row r="127" spans="1:17" ht="18" customHeight="1">
      <c r="A127" s="413"/>
      <c r="B127" s="473" t="s">
        <v>52</v>
      </c>
      <c r="C127" s="406"/>
      <c r="D127" s="103"/>
      <c r="E127" s="103"/>
      <c r="F127" s="406"/>
      <c r="G127" s="608"/>
      <c r="H127" s="607"/>
      <c r="I127" s="379"/>
      <c r="J127" s="379"/>
      <c r="K127" s="379"/>
      <c r="L127" s="332"/>
      <c r="M127" s="379"/>
      <c r="N127" s="379"/>
      <c r="O127" s="379"/>
      <c r="P127" s="379"/>
      <c r="Q127" s="398"/>
    </row>
    <row r="128" spans="1:17" ht="18" customHeight="1">
      <c r="A128" s="413"/>
      <c r="B128" s="473" t="s">
        <v>53</v>
      </c>
      <c r="C128" s="406"/>
      <c r="D128" s="103"/>
      <c r="E128" s="103"/>
      <c r="F128" s="406"/>
      <c r="G128" s="608"/>
      <c r="H128" s="607"/>
      <c r="I128" s="379"/>
      <c r="J128" s="379"/>
      <c r="K128" s="379"/>
      <c r="L128" s="332"/>
      <c r="M128" s="379"/>
      <c r="N128" s="379"/>
      <c r="O128" s="379"/>
      <c r="P128" s="379"/>
      <c r="Q128" s="398"/>
    </row>
    <row r="129" spans="1:17" ht="18" customHeight="1">
      <c r="A129" s="413"/>
      <c r="B129" s="473" t="s">
        <v>54</v>
      </c>
      <c r="C129" s="406"/>
      <c r="D129" s="103"/>
      <c r="E129" s="103"/>
      <c r="F129" s="406"/>
      <c r="G129" s="608"/>
      <c r="H129" s="607"/>
      <c r="I129" s="379"/>
      <c r="J129" s="379"/>
      <c r="K129" s="379"/>
      <c r="L129" s="332"/>
      <c r="M129" s="379"/>
      <c r="N129" s="379"/>
      <c r="O129" s="379"/>
      <c r="P129" s="379"/>
      <c r="Q129" s="398"/>
    </row>
    <row r="130" spans="1:17" ht="17.25" customHeight="1">
      <c r="A130" s="413">
        <v>20</v>
      </c>
      <c r="B130" s="471" t="s">
        <v>55</v>
      </c>
      <c r="C130" s="433">
        <v>4865090</v>
      </c>
      <c r="D130" s="151" t="s">
        <v>12</v>
      </c>
      <c r="E130" s="115" t="s">
        <v>354</v>
      </c>
      <c r="F130" s="406">
        <v>-100</v>
      </c>
      <c r="G130" s="439">
        <v>9332</v>
      </c>
      <c r="H130" s="440">
        <v>9342</v>
      </c>
      <c r="I130" s="379">
        <f>G130-H130</f>
        <v>-10</v>
      </c>
      <c r="J130" s="379">
        <f t="shared" si="10"/>
        <v>1000</v>
      </c>
      <c r="K130" s="379">
        <f t="shared" si="8"/>
        <v>0.001</v>
      </c>
      <c r="L130" s="439">
        <v>28967</v>
      </c>
      <c r="M130" s="440">
        <v>29020</v>
      </c>
      <c r="N130" s="379">
        <f>L130-M130</f>
        <v>-53</v>
      </c>
      <c r="O130" s="379">
        <f t="shared" si="11"/>
        <v>5300</v>
      </c>
      <c r="P130" s="379">
        <f t="shared" si="9"/>
        <v>0.0053</v>
      </c>
      <c r="Q130" s="537"/>
    </row>
    <row r="131" spans="1:17" ht="18" customHeight="1">
      <c r="A131" s="413">
        <v>21</v>
      </c>
      <c r="B131" s="471" t="s">
        <v>56</v>
      </c>
      <c r="C131" s="433">
        <v>4902519</v>
      </c>
      <c r="D131" s="151" t="s">
        <v>12</v>
      </c>
      <c r="E131" s="115" t="s">
        <v>354</v>
      </c>
      <c r="F131" s="406">
        <v>-100</v>
      </c>
      <c r="G131" s="439">
        <v>11196</v>
      </c>
      <c r="H131" s="440">
        <v>11175</v>
      </c>
      <c r="I131" s="379">
        <f>G131-H131</f>
        <v>21</v>
      </c>
      <c r="J131" s="379">
        <f t="shared" si="10"/>
        <v>-2100</v>
      </c>
      <c r="K131" s="379">
        <f t="shared" si="8"/>
        <v>-0.0021</v>
      </c>
      <c r="L131" s="439">
        <v>58125</v>
      </c>
      <c r="M131" s="440">
        <v>57682</v>
      </c>
      <c r="N131" s="379">
        <f>L131-M131</f>
        <v>443</v>
      </c>
      <c r="O131" s="379">
        <f t="shared" si="11"/>
        <v>-44300</v>
      </c>
      <c r="P131" s="379">
        <f t="shared" si="9"/>
        <v>-0.0443</v>
      </c>
      <c r="Q131" s="398"/>
    </row>
    <row r="132" spans="1:17" ht="18" customHeight="1">
      <c r="A132" s="413">
        <v>22</v>
      </c>
      <c r="B132" s="471" t="s">
        <v>57</v>
      </c>
      <c r="C132" s="433">
        <v>4902520</v>
      </c>
      <c r="D132" s="151" t="s">
        <v>12</v>
      </c>
      <c r="E132" s="115" t="s">
        <v>354</v>
      </c>
      <c r="F132" s="406">
        <v>-100</v>
      </c>
      <c r="G132" s="439">
        <v>17513</v>
      </c>
      <c r="H132" s="440">
        <v>17383</v>
      </c>
      <c r="I132" s="379">
        <f>G132-H132</f>
        <v>130</v>
      </c>
      <c r="J132" s="379">
        <f t="shared" si="10"/>
        <v>-13000</v>
      </c>
      <c r="K132" s="379">
        <f t="shared" si="8"/>
        <v>-0.013</v>
      </c>
      <c r="L132" s="439">
        <v>61161</v>
      </c>
      <c r="M132" s="440">
        <v>60774</v>
      </c>
      <c r="N132" s="379">
        <f>L132-M132</f>
        <v>387</v>
      </c>
      <c r="O132" s="379">
        <f t="shared" si="11"/>
        <v>-38700</v>
      </c>
      <c r="P132" s="379">
        <f t="shared" si="9"/>
        <v>-0.0387</v>
      </c>
      <c r="Q132" s="398"/>
    </row>
    <row r="133" spans="1:17" ht="18" customHeight="1">
      <c r="A133" s="413"/>
      <c r="B133" s="471"/>
      <c r="C133" s="433"/>
      <c r="D133" s="151"/>
      <c r="E133" s="151"/>
      <c r="F133" s="406"/>
      <c r="G133" s="608"/>
      <c r="H133" s="607"/>
      <c r="I133" s="379"/>
      <c r="J133" s="379"/>
      <c r="K133" s="379"/>
      <c r="L133" s="332"/>
      <c r="M133" s="379"/>
      <c r="N133" s="379"/>
      <c r="O133" s="379"/>
      <c r="P133" s="379"/>
      <c r="Q133" s="398"/>
    </row>
    <row r="134" spans="1:17" ht="18" customHeight="1">
      <c r="A134" s="413"/>
      <c r="B134" s="472" t="s">
        <v>58</v>
      </c>
      <c r="C134" s="433"/>
      <c r="D134" s="151"/>
      <c r="E134" s="151"/>
      <c r="F134" s="406"/>
      <c r="G134" s="608"/>
      <c r="H134" s="607"/>
      <c r="I134" s="379"/>
      <c r="J134" s="379"/>
      <c r="K134" s="379"/>
      <c r="L134" s="332"/>
      <c r="M134" s="379"/>
      <c r="N134" s="379"/>
      <c r="O134" s="379"/>
      <c r="P134" s="379"/>
      <c r="Q134" s="398"/>
    </row>
    <row r="135" spans="1:17" s="719" customFormat="1" ht="18" customHeight="1">
      <c r="A135" s="413">
        <v>23</v>
      </c>
      <c r="B135" s="471" t="s">
        <v>59</v>
      </c>
      <c r="C135" s="433">
        <v>4902554</v>
      </c>
      <c r="D135" s="151" t="s">
        <v>12</v>
      </c>
      <c r="E135" s="115" t="s">
        <v>354</v>
      </c>
      <c r="F135" s="406">
        <v>-100</v>
      </c>
      <c r="G135" s="442">
        <v>4676</v>
      </c>
      <c r="H135" s="443">
        <v>4290</v>
      </c>
      <c r="I135" s="355">
        <f aca="true" t="shared" si="12" ref="I135:I142">G135-H135</f>
        <v>386</v>
      </c>
      <c r="J135" s="355">
        <f>$F135*I135</f>
        <v>-38600</v>
      </c>
      <c r="K135" s="355">
        <f>J135/1000000</f>
        <v>-0.0386</v>
      </c>
      <c r="L135" s="442">
        <v>3997</v>
      </c>
      <c r="M135" s="443">
        <v>3938</v>
      </c>
      <c r="N135" s="355">
        <f aca="true" t="shared" si="13" ref="N135:N142">L135-M135</f>
        <v>59</v>
      </c>
      <c r="O135" s="355">
        <f>$F135*N135</f>
        <v>-5900</v>
      </c>
      <c r="P135" s="355">
        <f>O135/1000000</f>
        <v>-0.0059</v>
      </c>
      <c r="Q135" s="778"/>
    </row>
    <row r="136" spans="1:17" ht="18" customHeight="1">
      <c r="A136" s="413">
        <v>24</v>
      </c>
      <c r="B136" s="471" t="s">
        <v>60</v>
      </c>
      <c r="C136" s="433">
        <v>4902522</v>
      </c>
      <c r="D136" s="151" t="s">
        <v>12</v>
      </c>
      <c r="E136" s="115" t="s">
        <v>354</v>
      </c>
      <c r="F136" s="406">
        <v>-100</v>
      </c>
      <c r="G136" s="439">
        <v>840</v>
      </c>
      <c r="H136" s="440">
        <v>840</v>
      </c>
      <c r="I136" s="379">
        <f t="shared" si="12"/>
        <v>0</v>
      </c>
      <c r="J136" s="379">
        <f t="shared" si="10"/>
        <v>0</v>
      </c>
      <c r="K136" s="379">
        <f t="shared" si="8"/>
        <v>0</v>
      </c>
      <c r="L136" s="439">
        <v>185</v>
      </c>
      <c r="M136" s="440">
        <v>185</v>
      </c>
      <c r="N136" s="379">
        <f t="shared" si="13"/>
        <v>0</v>
      </c>
      <c r="O136" s="379">
        <f t="shared" si="11"/>
        <v>0</v>
      </c>
      <c r="P136" s="379">
        <f t="shared" si="9"/>
        <v>0</v>
      </c>
      <c r="Q136" s="398"/>
    </row>
    <row r="137" spans="1:17" ht="18" customHeight="1">
      <c r="A137" s="413">
        <v>25</v>
      </c>
      <c r="B137" s="471" t="s">
        <v>61</v>
      </c>
      <c r="C137" s="433">
        <v>4902523</v>
      </c>
      <c r="D137" s="151" t="s">
        <v>12</v>
      </c>
      <c r="E137" s="115" t="s">
        <v>354</v>
      </c>
      <c r="F137" s="406">
        <v>-100</v>
      </c>
      <c r="G137" s="439">
        <v>999815</v>
      </c>
      <c r="H137" s="440">
        <v>999815</v>
      </c>
      <c r="I137" s="379">
        <f t="shared" si="12"/>
        <v>0</v>
      </c>
      <c r="J137" s="379">
        <f t="shared" si="10"/>
        <v>0</v>
      </c>
      <c r="K137" s="379">
        <f t="shared" si="8"/>
        <v>0</v>
      </c>
      <c r="L137" s="439">
        <v>999943</v>
      </c>
      <c r="M137" s="440">
        <v>999943</v>
      </c>
      <c r="N137" s="379">
        <f t="shared" si="13"/>
        <v>0</v>
      </c>
      <c r="O137" s="379">
        <f t="shared" si="11"/>
        <v>0</v>
      </c>
      <c r="P137" s="379">
        <f t="shared" si="9"/>
        <v>0</v>
      </c>
      <c r="Q137" s="398"/>
    </row>
    <row r="138" spans="1:17" s="763" customFormat="1" ht="18" customHeight="1">
      <c r="A138" s="764">
        <v>26</v>
      </c>
      <c r="B138" s="765" t="s">
        <v>62</v>
      </c>
      <c r="C138" s="766">
        <v>4902547</v>
      </c>
      <c r="D138" s="767" t="s">
        <v>12</v>
      </c>
      <c r="E138" s="768" t="s">
        <v>354</v>
      </c>
      <c r="F138" s="766">
        <v>-100</v>
      </c>
      <c r="G138" s="761">
        <v>5885</v>
      </c>
      <c r="H138" s="760">
        <v>5885</v>
      </c>
      <c r="I138" s="769">
        <f t="shared" si="12"/>
        <v>0</v>
      </c>
      <c r="J138" s="769">
        <f>$F138*I138</f>
        <v>0</v>
      </c>
      <c r="K138" s="769">
        <f>J138/1000000</f>
        <v>0</v>
      </c>
      <c r="L138" s="761">
        <v>8891</v>
      </c>
      <c r="M138" s="760">
        <v>8891</v>
      </c>
      <c r="N138" s="769">
        <f t="shared" si="13"/>
        <v>0</v>
      </c>
      <c r="O138" s="769">
        <f>$F138*N138</f>
        <v>0</v>
      </c>
      <c r="P138" s="769">
        <f>O138/1000000</f>
        <v>0</v>
      </c>
      <c r="Q138" s="770"/>
    </row>
    <row r="139" spans="1:17" ht="18" customHeight="1">
      <c r="A139" s="413">
        <v>27</v>
      </c>
      <c r="B139" s="411" t="s">
        <v>63</v>
      </c>
      <c r="C139" s="406">
        <v>4902605</v>
      </c>
      <c r="D139" s="103" t="s">
        <v>12</v>
      </c>
      <c r="E139" s="115" t="s">
        <v>354</v>
      </c>
      <c r="F139" s="406">
        <v>-1333.33</v>
      </c>
      <c r="G139" s="439">
        <v>0</v>
      </c>
      <c r="H139" s="440">
        <v>0</v>
      </c>
      <c r="I139" s="379">
        <f t="shared" si="12"/>
        <v>0</v>
      </c>
      <c r="J139" s="379">
        <f t="shared" si="10"/>
        <v>0</v>
      </c>
      <c r="K139" s="379">
        <f t="shared" si="8"/>
        <v>0</v>
      </c>
      <c r="L139" s="439">
        <v>0</v>
      </c>
      <c r="M139" s="440">
        <v>0</v>
      </c>
      <c r="N139" s="379">
        <f t="shared" si="13"/>
        <v>0</v>
      </c>
      <c r="O139" s="379">
        <f t="shared" si="11"/>
        <v>0</v>
      </c>
      <c r="P139" s="379">
        <f t="shared" si="9"/>
        <v>0</v>
      </c>
      <c r="Q139" s="398"/>
    </row>
    <row r="140" spans="1:17" ht="18" customHeight="1">
      <c r="A140" s="413">
        <v>28</v>
      </c>
      <c r="B140" s="411" t="s">
        <v>64</v>
      </c>
      <c r="C140" s="406">
        <v>4902526</v>
      </c>
      <c r="D140" s="103" t="s">
        <v>12</v>
      </c>
      <c r="E140" s="115" t="s">
        <v>354</v>
      </c>
      <c r="F140" s="406">
        <v>-100</v>
      </c>
      <c r="G140" s="439">
        <v>17532</v>
      </c>
      <c r="H140" s="440">
        <v>17739</v>
      </c>
      <c r="I140" s="379">
        <f t="shared" si="12"/>
        <v>-207</v>
      </c>
      <c r="J140" s="379">
        <f t="shared" si="10"/>
        <v>20700</v>
      </c>
      <c r="K140" s="379">
        <f t="shared" si="8"/>
        <v>0.0207</v>
      </c>
      <c r="L140" s="439">
        <v>19576</v>
      </c>
      <c r="M140" s="440">
        <v>19485</v>
      </c>
      <c r="N140" s="379">
        <f t="shared" si="13"/>
        <v>91</v>
      </c>
      <c r="O140" s="379">
        <f t="shared" si="11"/>
        <v>-9100</v>
      </c>
      <c r="P140" s="379">
        <f t="shared" si="9"/>
        <v>-0.0091</v>
      </c>
      <c r="Q140" s="398"/>
    </row>
    <row r="141" spans="1:17" s="719" customFormat="1" ht="18" customHeight="1">
      <c r="A141" s="413">
        <v>29</v>
      </c>
      <c r="B141" s="411" t="s">
        <v>65</v>
      </c>
      <c r="C141" s="406">
        <v>4902529</v>
      </c>
      <c r="D141" s="103" t="s">
        <v>12</v>
      </c>
      <c r="E141" s="115" t="s">
        <v>354</v>
      </c>
      <c r="F141" s="406">
        <v>-44.44</v>
      </c>
      <c r="G141" s="442">
        <v>997402</v>
      </c>
      <c r="H141" s="443">
        <v>997858</v>
      </c>
      <c r="I141" s="355">
        <f t="shared" si="12"/>
        <v>-456</v>
      </c>
      <c r="J141" s="355">
        <f t="shared" si="10"/>
        <v>20264.64</v>
      </c>
      <c r="K141" s="355">
        <f t="shared" si="8"/>
        <v>0.02026464</v>
      </c>
      <c r="L141" s="442">
        <v>522</v>
      </c>
      <c r="M141" s="443">
        <v>532</v>
      </c>
      <c r="N141" s="355">
        <f t="shared" si="13"/>
        <v>-10</v>
      </c>
      <c r="O141" s="355">
        <f t="shared" si="11"/>
        <v>444.4</v>
      </c>
      <c r="P141" s="355">
        <f t="shared" si="9"/>
        <v>0.00044439999999999996</v>
      </c>
      <c r="Q141" s="738"/>
    </row>
    <row r="142" spans="1:17" ht="18" customHeight="1">
      <c r="A142" s="413">
        <v>30</v>
      </c>
      <c r="B142" s="411" t="s">
        <v>147</v>
      </c>
      <c r="C142" s="406">
        <v>4865087</v>
      </c>
      <c r="D142" s="103" t="s">
        <v>12</v>
      </c>
      <c r="E142" s="115" t="s">
        <v>354</v>
      </c>
      <c r="F142" s="406">
        <v>-100</v>
      </c>
      <c r="G142" s="442">
        <v>0</v>
      </c>
      <c r="H142" s="443">
        <v>0</v>
      </c>
      <c r="I142" s="355">
        <f t="shared" si="12"/>
        <v>0</v>
      </c>
      <c r="J142" s="355">
        <f t="shared" si="10"/>
        <v>0</v>
      </c>
      <c r="K142" s="355">
        <f t="shared" si="8"/>
        <v>0</v>
      </c>
      <c r="L142" s="442">
        <v>0</v>
      </c>
      <c r="M142" s="443">
        <v>0</v>
      </c>
      <c r="N142" s="355">
        <f t="shared" si="13"/>
        <v>0</v>
      </c>
      <c r="O142" s="355">
        <f t="shared" si="11"/>
        <v>0</v>
      </c>
      <c r="P142" s="355">
        <f t="shared" si="9"/>
        <v>0</v>
      </c>
      <c r="Q142" s="398"/>
    </row>
    <row r="143" spans="1:17" ht="18" customHeight="1">
      <c r="A143" s="413"/>
      <c r="B143" s="473" t="s">
        <v>80</v>
      </c>
      <c r="C143" s="406"/>
      <c r="D143" s="103"/>
      <c r="E143" s="103"/>
      <c r="F143" s="406"/>
      <c r="G143" s="608"/>
      <c r="H143" s="607"/>
      <c r="I143" s="379"/>
      <c r="J143" s="379"/>
      <c r="K143" s="379"/>
      <c r="L143" s="332"/>
      <c r="M143" s="379"/>
      <c r="N143" s="379"/>
      <c r="O143" s="379"/>
      <c r="P143" s="379"/>
      <c r="Q143" s="398"/>
    </row>
    <row r="144" spans="1:17" ht="18">
      <c r="A144" s="413">
        <v>31</v>
      </c>
      <c r="B144" s="411" t="s">
        <v>81</v>
      </c>
      <c r="C144" s="406">
        <v>4902577</v>
      </c>
      <c r="D144" s="103" t="s">
        <v>12</v>
      </c>
      <c r="E144" s="115" t="s">
        <v>354</v>
      </c>
      <c r="F144" s="406">
        <v>400</v>
      </c>
      <c r="G144" s="439">
        <v>995590</v>
      </c>
      <c r="H144" s="440">
        <v>995589</v>
      </c>
      <c r="I144" s="379">
        <f>G144-H144</f>
        <v>1</v>
      </c>
      <c r="J144" s="379">
        <f t="shared" si="10"/>
        <v>400</v>
      </c>
      <c r="K144" s="379">
        <f t="shared" si="8"/>
        <v>0.0004</v>
      </c>
      <c r="L144" s="439">
        <v>50</v>
      </c>
      <c r="M144" s="440">
        <v>50</v>
      </c>
      <c r="N144" s="379">
        <f>L144-M144</f>
        <v>0</v>
      </c>
      <c r="O144" s="379">
        <f t="shared" si="11"/>
        <v>0</v>
      </c>
      <c r="P144" s="379">
        <f t="shared" si="9"/>
        <v>0</v>
      </c>
      <c r="Q144" s="706"/>
    </row>
    <row r="145" spans="1:17" s="719" customFormat="1" ht="18" customHeight="1">
      <c r="A145" s="413">
        <v>32</v>
      </c>
      <c r="B145" s="411" t="s">
        <v>82</v>
      </c>
      <c r="C145" s="406">
        <v>4902525</v>
      </c>
      <c r="D145" s="103" t="s">
        <v>12</v>
      </c>
      <c r="E145" s="115" t="s">
        <v>354</v>
      </c>
      <c r="F145" s="406">
        <v>-400</v>
      </c>
      <c r="G145" s="442">
        <v>1</v>
      </c>
      <c r="H145" s="443">
        <v>1</v>
      </c>
      <c r="I145" s="355">
        <f>G145-H145</f>
        <v>0</v>
      </c>
      <c r="J145" s="355">
        <f>$F145*I145</f>
        <v>0</v>
      </c>
      <c r="K145" s="355">
        <f>J145/1000000</f>
        <v>0</v>
      </c>
      <c r="L145" s="442">
        <v>999998</v>
      </c>
      <c r="M145" s="443">
        <v>999998</v>
      </c>
      <c r="N145" s="355">
        <f>L145-M145</f>
        <v>0</v>
      </c>
      <c r="O145" s="355">
        <f>$F145*N145</f>
        <v>0</v>
      </c>
      <c r="P145" s="355">
        <f>O145/1000000</f>
        <v>0</v>
      </c>
      <c r="Q145" s="738"/>
    </row>
    <row r="146" spans="1:17" ht="18" customHeight="1">
      <c r="A146" s="413"/>
      <c r="Q146" s="398"/>
    </row>
    <row r="147" spans="1:17" ht="15" customHeight="1" thickBot="1">
      <c r="A147" s="29"/>
      <c r="B147" s="30"/>
      <c r="C147" s="30"/>
      <c r="D147" s="30"/>
      <c r="E147" s="30"/>
      <c r="F147" s="30"/>
      <c r="G147" s="615"/>
      <c r="H147" s="616"/>
      <c r="I147" s="30"/>
      <c r="J147" s="30"/>
      <c r="K147" s="62"/>
      <c r="L147" s="29"/>
      <c r="M147" s="30"/>
      <c r="N147" s="30"/>
      <c r="O147" s="30"/>
      <c r="P147" s="62"/>
      <c r="Q147" s="181"/>
    </row>
    <row r="148" ht="13.5" thickTop="1"/>
    <row r="149" spans="1:16" ht="20.25">
      <c r="A149" s="185" t="s">
        <v>321</v>
      </c>
      <c r="K149" s="232">
        <f>SUM(K97:K147)</f>
        <v>-2.0397853599999998</v>
      </c>
      <c r="P149" s="232">
        <f>SUM(P97:P147)</f>
        <v>-0.1269556</v>
      </c>
    </row>
    <row r="150" spans="1:16" ht="12.75">
      <c r="A150" s="68"/>
      <c r="K150" s="18"/>
      <c r="P150" s="18"/>
    </row>
    <row r="151" spans="1:16" ht="12.75">
      <c r="A151" s="68"/>
      <c r="K151" s="18"/>
      <c r="P151" s="18"/>
    </row>
    <row r="152" spans="1:17" ht="18">
      <c r="A152" s="68"/>
      <c r="K152" s="18"/>
      <c r="P152" s="18"/>
      <c r="Q152" s="533" t="str">
        <f>NDPL!$Q$1</f>
        <v>NOVEMBER-2014</v>
      </c>
    </row>
    <row r="153" spans="1:16" ht="12.75">
      <c r="A153" s="68"/>
      <c r="K153" s="18"/>
      <c r="P153" s="18"/>
    </row>
    <row r="154" spans="1:16" ht="12.75">
      <c r="A154" s="68"/>
      <c r="K154" s="18"/>
      <c r="P154" s="18"/>
    </row>
    <row r="155" spans="1:16" ht="12.75">
      <c r="A155" s="68"/>
      <c r="K155" s="18"/>
      <c r="P155" s="18"/>
    </row>
    <row r="156" spans="1:11" ht="13.5" thickBot="1">
      <c r="A156" s="2"/>
      <c r="B156" s="8"/>
      <c r="C156" s="8"/>
      <c r="D156" s="64"/>
      <c r="E156" s="64"/>
      <c r="F156" s="22"/>
      <c r="G156" s="22"/>
      <c r="H156" s="22"/>
      <c r="I156" s="22"/>
      <c r="J156" s="22"/>
      <c r="K156" s="65"/>
    </row>
    <row r="157" spans="1:17" ht="27.75">
      <c r="A157" s="565" t="s">
        <v>200</v>
      </c>
      <c r="B157" s="174"/>
      <c r="C157" s="170"/>
      <c r="D157" s="170"/>
      <c r="E157" s="170"/>
      <c r="F157" s="228"/>
      <c r="G157" s="228"/>
      <c r="H157" s="228"/>
      <c r="I157" s="228"/>
      <c r="J157" s="228"/>
      <c r="K157" s="229"/>
      <c r="L157" s="57"/>
      <c r="M157" s="57"/>
      <c r="N157" s="57"/>
      <c r="O157" s="57"/>
      <c r="P157" s="57"/>
      <c r="Q157" s="58"/>
    </row>
    <row r="158" spans="1:17" ht="24.75" customHeight="1">
      <c r="A158" s="564" t="s">
        <v>323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552">
        <f>K91</f>
        <v>2.1507671139999993</v>
      </c>
      <c r="L158" s="343"/>
      <c r="M158" s="343"/>
      <c r="N158" s="343"/>
      <c r="O158" s="343"/>
      <c r="P158" s="552">
        <f>P91</f>
        <v>0.37739999999999996</v>
      </c>
      <c r="Q158" s="59"/>
    </row>
    <row r="159" spans="1:17" ht="24.75" customHeight="1">
      <c r="A159" s="564" t="s">
        <v>322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552">
        <f>K149</f>
        <v>-2.0397853599999998</v>
      </c>
      <c r="L159" s="343"/>
      <c r="M159" s="343"/>
      <c r="N159" s="343"/>
      <c r="O159" s="343"/>
      <c r="P159" s="552">
        <f>P149</f>
        <v>-0.1269556</v>
      </c>
      <c r="Q159" s="59"/>
    </row>
    <row r="160" spans="1:17" ht="24.75" customHeight="1">
      <c r="A160" s="564" t="s">
        <v>324</v>
      </c>
      <c r="B160" s="66"/>
      <c r="C160" s="66"/>
      <c r="D160" s="66"/>
      <c r="E160" s="66"/>
      <c r="F160" s="66"/>
      <c r="G160" s="66"/>
      <c r="H160" s="66"/>
      <c r="I160" s="66"/>
      <c r="J160" s="66"/>
      <c r="K160" s="552">
        <f>'ROHTAK ROAD'!K43</f>
        <v>1.5351499999999998</v>
      </c>
      <c r="L160" s="343"/>
      <c r="M160" s="343"/>
      <c r="N160" s="343"/>
      <c r="O160" s="343"/>
      <c r="P160" s="552">
        <f>'ROHTAK ROAD'!P43</f>
        <v>0.28259999999999996</v>
      </c>
      <c r="Q160" s="59"/>
    </row>
    <row r="161" spans="1:17" ht="24.75" customHeight="1">
      <c r="A161" s="564" t="s">
        <v>325</v>
      </c>
      <c r="B161" s="66"/>
      <c r="C161" s="66"/>
      <c r="D161" s="66"/>
      <c r="E161" s="66"/>
      <c r="F161" s="66"/>
      <c r="G161" s="66"/>
      <c r="H161" s="66"/>
      <c r="I161" s="66"/>
      <c r="J161" s="66"/>
      <c r="K161" s="552">
        <f>-MES!K40</f>
        <v>-0.38170000000000004</v>
      </c>
      <c r="L161" s="343"/>
      <c r="M161" s="343"/>
      <c r="N161" s="343"/>
      <c r="O161" s="343"/>
      <c r="P161" s="552">
        <f>-MES!P40</f>
        <v>-0.002</v>
      </c>
      <c r="Q161" s="59"/>
    </row>
    <row r="162" spans="1:17" ht="29.25" customHeight="1" thickBot="1">
      <c r="A162" s="566" t="s">
        <v>201</v>
      </c>
      <c r="B162" s="230"/>
      <c r="C162" s="231"/>
      <c r="D162" s="231"/>
      <c r="E162" s="231"/>
      <c r="F162" s="231"/>
      <c r="G162" s="231"/>
      <c r="H162" s="231"/>
      <c r="I162" s="231"/>
      <c r="J162" s="231"/>
      <c r="K162" s="567">
        <f>SUM(K158:K161)</f>
        <v>1.2644317539999994</v>
      </c>
      <c r="L162" s="553"/>
      <c r="M162" s="553"/>
      <c r="N162" s="553"/>
      <c r="O162" s="553"/>
      <c r="P162" s="567">
        <f>SUM(P158:P161)</f>
        <v>0.5310443999999999</v>
      </c>
      <c r="Q162" s="186"/>
    </row>
    <row r="167" ht="13.5" thickBot="1"/>
    <row r="168" spans="1:17" ht="12.75">
      <c r="A168" s="269"/>
      <c r="B168" s="270"/>
      <c r="C168" s="270"/>
      <c r="D168" s="270"/>
      <c r="E168" s="270"/>
      <c r="F168" s="270"/>
      <c r="G168" s="270"/>
      <c r="H168" s="57"/>
      <c r="I168" s="57"/>
      <c r="J168" s="57"/>
      <c r="K168" s="57"/>
      <c r="L168" s="57"/>
      <c r="M168" s="57"/>
      <c r="N168" s="57"/>
      <c r="O168" s="57"/>
      <c r="P168" s="57"/>
      <c r="Q168" s="58"/>
    </row>
    <row r="169" spans="1:17" ht="26.25">
      <c r="A169" s="556" t="s">
        <v>335</v>
      </c>
      <c r="B169" s="261"/>
      <c r="C169" s="261"/>
      <c r="D169" s="261"/>
      <c r="E169" s="261"/>
      <c r="F169" s="261"/>
      <c r="G169" s="261"/>
      <c r="H169" s="19"/>
      <c r="I169" s="19"/>
      <c r="J169" s="19"/>
      <c r="K169" s="19"/>
      <c r="L169" s="19"/>
      <c r="M169" s="19"/>
      <c r="N169" s="19"/>
      <c r="O169" s="19"/>
      <c r="P169" s="19"/>
      <c r="Q169" s="59"/>
    </row>
    <row r="170" spans="1:17" ht="12.75">
      <c r="A170" s="271"/>
      <c r="B170" s="261"/>
      <c r="C170" s="261"/>
      <c r="D170" s="261"/>
      <c r="E170" s="261"/>
      <c r="F170" s="261"/>
      <c r="G170" s="261"/>
      <c r="H170" s="19"/>
      <c r="I170" s="19"/>
      <c r="J170" s="19"/>
      <c r="K170" s="19"/>
      <c r="L170" s="19"/>
      <c r="M170" s="19"/>
      <c r="N170" s="19"/>
      <c r="O170" s="19"/>
      <c r="P170" s="19"/>
      <c r="Q170" s="59"/>
    </row>
    <row r="171" spans="1:17" ht="15.75">
      <c r="A171" s="272"/>
      <c r="B171" s="273"/>
      <c r="C171" s="273"/>
      <c r="D171" s="273"/>
      <c r="E171" s="273"/>
      <c r="F171" s="273"/>
      <c r="G171" s="273"/>
      <c r="H171" s="19"/>
      <c r="I171" s="19"/>
      <c r="J171" s="19"/>
      <c r="K171" s="315" t="s">
        <v>347</v>
      </c>
      <c r="L171" s="19"/>
      <c r="M171" s="19"/>
      <c r="N171" s="19"/>
      <c r="O171" s="19"/>
      <c r="P171" s="315" t="s">
        <v>348</v>
      </c>
      <c r="Q171" s="59"/>
    </row>
    <row r="172" spans="1:17" ht="12.75">
      <c r="A172" s="274"/>
      <c r="B172" s="159"/>
      <c r="C172" s="159"/>
      <c r="D172" s="159"/>
      <c r="E172" s="159"/>
      <c r="F172" s="159"/>
      <c r="G172" s="159"/>
      <c r="H172" s="19"/>
      <c r="I172" s="19"/>
      <c r="J172" s="19"/>
      <c r="K172" s="19"/>
      <c r="L172" s="19"/>
      <c r="M172" s="19"/>
      <c r="N172" s="19"/>
      <c r="O172" s="19"/>
      <c r="P172" s="19"/>
      <c r="Q172" s="59"/>
    </row>
    <row r="173" spans="1:17" ht="12.75">
      <c r="A173" s="274"/>
      <c r="B173" s="159"/>
      <c r="C173" s="159"/>
      <c r="D173" s="159"/>
      <c r="E173" s="159"/>
      <c r="F173" s="159"/>
      <c r="G173" s="159"/>
      <c r="H173" s="19"/>
      <c r="I173" s="19"/>
      <c r="J173" s="19"/>
      <c r="K173" s="19"/>
      <c r="L173" s="19"/>
      <c r="M173" s="19"/>
      <c r="N173" s="19"/>
      <c r="O173" s="19"/>
      <c r="P173" s="19"/>
      <c r="Q173" s="59"/>
    </row>
    <row r="174" spans="1:17" ht="23.25">
      <c r="A174" s="554" t="s">
        <v>338</v>
      </c>
      <c r="B174" s="262"/>
      <c r="C174" s="262"/>
      <c r="D174" s="263"/>
      <c r="E174" s="263"/>
      <c r="F174" s="264"/>
      <c r="G174" s="263"/>
      <c r="H174" s="19"/>
      <c r="I174" s="19"/>
      <c r="J174" s="19"/>
      <c r="K174" s="559">
        <f>K162</f>
        <v>1.2644317539999994</v>
      </c>
      <c r="L174" s="557" t="s">
        <v>336</v>
      </c>
      <c r="M174" s="508"/>
      <c r="N174" s="508"/>
      <c r="O174" s="508"/>
      <c r="P174" s="559">
        <f>P162</f>
        <v>0.5310443999999999</v>
      </c>
      <c r="Q174" s="561" t="s">
        <v>336</v>
      </c>
    </row>
    <row r="175" spans="1:17" ht="23.25">
      <c r="A175" s="279"/>
      <c r="B175" s="265"/>
      <c r="C175" s="265"/>
      <c r="D175" s="261"/>
      <c r="E175" s="261"/>
      <c r="F175" s="266"/>
      <c r="G175" s="261"/>
      <c r="H175" s="19"/>
      <c r="I175" s="19"/>
      <c r="J175" s="19"/>
      <c r="K175" s="508"/>
      <c r="L175" s="558"/>
      <c r="M175" s="508"/>
      <c r="N175" s="508"/>
      <c r="O175" s="508"/>
      <c r="P175" s="508"/>
      <c r="Q175" s="562"/>
    </row>
    <row r="176" spans="1:17" ht="23.25">
      <c r="A176" s="555" t="s">
        <v>337</v>
      </c>
      <c r="B176" s="267"/>
      <c r="C176" s="51"/>
      <c r="D176" s="261"/>
      <c r="E176" s="261"/>
      <c r="F176" s="268"/>
      <c r="G176" s="263"/>
      <c r="H176" s="19"/>
      <c r="I176" s="19"/>
      <c r="J176" s="19"/>
      <c r="K176" s="508">
        <f>'STEPPED UP GENCO'!K44</f>
        <v>0.6001975500000001</v>
      </c>
      <c r="L176" s="557" t="s">
        <v>336</v>
      </c>
      <c r="M176" s="508"/>
      <c r="N176" s="508"/>
      <c r="O176" s="508"/>
      <c r="P176" s="559">
        <f>'STEPPED UP GENCO'!P44</f>
        <v>-3.604433894</v>
      </c>
      <c r="Q176" s="561" t="s">
        <v>336</v>
      </c>
    </row>
    <row r="177" spans="1:17" ht="15">
      <c r="A177" s="275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260"/>
      <c r="M177" s="19"/>
      <c r="N177" s="19"/>
      <c r="O177" s="19"/>
      <c r="P177" s="19"/>
      <c r="Q177" s="563"/>
    </row>
    <row r="178" spans="1:17" ht="15">
      <c r="A178" s="275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260"/>
      <c r="M178" s="19"/>
      <c r="N178" s="19"/>
      <c r="O178" s="19"/>
      <c r="P178" s="19"/>
      <c r="Q178" s="563"/>
    </row>
    <row r="179" spans="1:17" ht="15">
      <c r="A179" s="275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260"/>
      <c r="M179" s="19"/>
      <c r="N179" s="19"/>
      <c r="O179" s="19"/>
      <c r="P179" s="19"/>
      <c r="Q179" s="563"/>
    </row>
    <row r="180" spans="1:17" ht="23.25">
      <c r="A180" s="275"/>
      <c r="B180" s="19"/>
      <c r="C180" s="19"/>
      <c r="D180" s="19"/>
      <c r="E180" s="19"/>
      <c r="F180" s="19"/>
      <c r="G180" s="19"/>
      <c r="H180" s="262"/>
      <c r="I180" s="262"/>
      <c r="J180" s="281" t="s">
        <v>339</v>
      </c>
      <c r="K180" s="560">
        <f>SUM(K174:K179)</f>
        <v>1.8646293039999995</v>
      </c>
      <c r="L180" s="281" t="s">
        <v>336</v>
      </c>
      <c r="M180" s="508"/>
      <c r="N180" s="508"/>
      <c r="O180" s="508"/>
      <c r="P180" s="560">
        <f>SUM(P174:P179)</f>
        <v>-3.073389494</v>
      </c>
      <c r="Q180" s="281" t="s">
        <v>336</v>
      </c>
    </row>
    <row r="181" spans="1:17" ht="13.5" thickBot="1">
      <c r="A181" s="276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186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5" max="255" man="1"/>
    <brk id="92" min="1" max="16" man="1"/>
    <brk id="149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6"/>
  <sheetViews>
    <sheetView view="pageBreakPreview" zoomScale="70" zoomScaleNormal="70" zoomScaleSheetLayoutView="70" zoomScalePageLayoutView="50" workbookViewId="0" topLeftCell="A1">
      <selection activeCell="J13" sqref="J13"/>
    </sheetView>
  </sheetViews>
  <sheetFormatPr defaultColWidth="9.140625" defaultRowHeight="12.75"/>
  <cols>
    <col min="1" max="1" width="5.140625" style="0" customWidth="1"/>
    <col min="2" max="2" width="19.00390625" style="0" customWidth="1"/>
    <col min="3" max="3" width="9.7109375" style="0" customWidth="1"/>
    <col min="5" max="5" width="14.421875" style="0" customWidth="1"/>
    <col min="6" max="6" width="7.00390625" style="0" customWidth="1"/>
    <col min="7" max="7" width="11.421875" style="0" customWidth="1"/>
    <col min="8" max="8" width="13.00390625" style="0" customWidth="1"/>
    <col min="9" max="9" width="9.00390625" style="0" customWidth="1"/>
    <col min="10" max="10" width="12.28125" style="0" customWidth="1"/>
    <col min="11" max="12" width="12.8515625" style="0" customWidth="1"/>
    <col min="13" max="13" width="13.28125" style="0" customWidth="1"/>
    <col min="14" max="14" width="11.421875" style="0" customWidth="1"/>
    <col min="15" max="15" width="12.28125" style="0" customWidth="1"/>
    <col min="16" max="16" width="14.7109375" style="0" customWidth="1"/>
    <col min="17" max="17" width="15.00390625" style="0" customWidth="1"/>
    <col min="19" max="19" width="8.8515625" style="0" customWidth="1"/>
    <col min="20" max="20" width="9.140625" style="0" hidden="1" customWidth="1"/>
    <col min="21" max="21" width="4.28125" style="0" customWidth="1"/>
    <col min="22" max="22" width="4.00390625" style="0" hidden="1" customWidth="1"/>
    <col min="23" max="23" width="3.8515625" style="0" hidden="1" customWidth="1"/>
  </cols>
  <sheetData>
    <row r="1" spans="1:17" ht="26.25">
      <c r="A1" s="1" t="s">
        <v>244</v>
      </c>
      <c r="Q1" s="217" t="str">
        <f>NDPL!Q1</f>
        <v>NOVEMBER-2014</v>
      </c>
    </row>
    <row r="2" ht="18.75" customHeight="1">
      <c r="A2" s="97" t="s">
        <v>245</v>
      </c>
    </row>
    <row r="3" ht="23.25">
      <c r="A3" s="222" t="s">
        <v>219</v>
      </c>
    </row>
    <row r="4" spans="1:16" ht="24" thickBot="1">
      <c r="A4" s="524" t="s">
        <v>220</v>
      </c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62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01/12/2014</v>
      </c>
      <c r="H5" s="39" t="str">
        <f>NDPL!H5</f>
        <v>INTIAL READING 01/11/2014</v>
      </c>
      <c r="I5" s="39" t="s">
        <v>4</v>
      </c>
      <c r="J5" s="39" t="s">
        <v>5</v>
      </c>
      <c r="K5" s="39" t="s">
        <v>6</v>
      </c>
      <c r="L5" s="41" t="str">
        <f>NDPL!G5</f>
        <v>FINAL READING 01/12/2014</v>
      </c>
      <c r="M5" s="39" t="str">
        <f>NDPL!H5</f>
        <v>INTIAL READING 01/11/2014</v>
      </c>
      <c r="N5" s="39" t="s">
        <v>4</v>
      </c>
      <c r="O5" s="39" t="s">
        <v>5</v>
      </c>
      <c r="P5" s="39" t="s">
        <v>6</v>
      </c>
      <c r="Q5" s="213" t="s">
        <v>317</v>
      </c>
    </row>
    <row r="6" ht="14.25" thickBot="1" thickTop="1"/>
    <row r="7" spans="1:17" ht="18" customHeight="1" thickTop="1">
      <c r="A7" s="187"/>
      <c r="B7" s="188" t="s">
        <v>203</v>
      </c>
      <c r="C7" s="189"/>
      <c r="D7" s="189"/>
      <c r="E7" s="189"/>
      <c r="F7" s="189"/>
      <c r="G7" s="71"/>
      <c r="H7" s="72"/>
      <c r="I7" s="617"/>
      <c r="J7" s="617"/>
      <c r="K7" s="617"/>
      <c r="L7" s="73"/>
      <c r="M7" s="72"/>
      <c r="N7" s="72"/>
      <c r="O7" s="72"/>
      <c r="P7" s="72"/>
      <c r="Q7" s="179"/>
    </row>
    <row r="8" spans="1:17" ht="18" customHeight="1">
      <c r="A8" s="190"/>
      <c r="B8" s="191" t="s">
        <v>112</v>
      </c>
      <c r="C8" s="192"/>
      <c r="D8" s="193"/>
      <c r="E8" s="194"/>
      <c r="F8" s="195"/>
      <c r="G8" s="77"/>
      <c r="H8" s="78"/>
      <c r="I8" s="618"/>
      <c r="J8" s="618"/>
      <c r="K8" s="618"/>
      <c r="L8" s="80"/>
      <c r="M8" s="78"/>
      <c r="N8" s="79"/>
      <c r="O8" s="79"/>
      <c r="P8" s="79"/>
      <c r="Q8" s="180"/>
    </row>
    <row r="9" spans="1:17" ht="18">
      <c r="A9" s="190">
        <v>1</v>
      </c>
      <c r="B9" s="191" t="s">
        <v>113</v>
      </c>
      <c r="C9" s="192">
        <v>4865136</v>
      </c>
      <c r="D9" s="196" t="s">
        <v>12</v>
      </c>
      <c r="E9" s="310" t="s">
        <v>354</v>
      </c>
      <c r="F9" s="197">
        <v>200</v>
      </c>
      <c r="G9" s="682">
        <v>47158</v>
      </c>
      <c r="H9" s="683">
        <v>46305</v>
      </c>
      <c r="I9" s="618">
        <f aca="true" t="shared" si="0" ref="I9:I15">G9-H9</f>
        <v>853</v>
      </c>
      <c r="J9" s="618">
        <f aca="true" t="shared" si="1" ref="J9:J62">$F9*I9</f>
        <v>170600</v>
      </c>
      <c r="K9" s="618">
        <f aca="true" t="shared" si="2" ref="K9:K62">J9/1000000</f>
        <v>0.1706</v>
      </c>
      <c r="L9" s="682">
        <v>77666</v>
      </c>
      <c r="M9" s="683">
        <v>77640</v>
      </c>
      <c r="N9" s="618">
        <f aca="true" t="shared" si="3" ref="N9:N15">L9-M9</f>
        <v>26</v>
      </c>
      <c r="O9" s="618">
        <f aca="true" t="shared" si="4" ref="O9:O62">$F9*N9</f>
        <v>5200</v>
      </c>
      <c r="P9" s="618">
        <f aca="true" t="shared" si="5" ref="P9:P62">O9/1000000</f>
        <v>0.0052</v>
      </c>
      <c r="Q9" s="572"/>
    </row>
    <row r="10" spans="1:17" ht="18" customHeight="1">
      <c r="A10" s="190">
        <v>2</v>
      </c>
      <c r="B10" s="191" t="s">
        <v>114</v>
      </c>
      <c r="C10" s="192">
        <v>4865137</v>
      </c>
      <c r="D10" s="196" t="s">
        <v>12</v>
      </c>
      <c r="E10" s="310" t="s">
        <v>354</v>
      </c>
      <c r="F10" s="197">
        <v>100</v>
      </c>
      <c r="G10" s="439">
        <v>73347</v>
      </c>
      <c r="H10" s="440">
        <v>73628</v>
      </c>
      <c r="I10" s="618">
        <f t="shared" si="0"/>
        <v>-281</v>
      </c>
      <c r="J10" s="618">
        <f t="shared" si="1"/>
        <v>-28100</v>
      </c>
      <c r="K10" s="618">
        <f t="shared" si="2"/>
        <v>-0.0281</v>
      </c>
      <c r="L10" s="439">
        <v>139428</v>
      </c>
      <c r="M10" s="440">
        <v>139435</v>
      </c>
      <c r="N10" s="607">
        <f t="shared" si="3"/>
        <v>-7</v>
      </c>
      <c r="O10" s="607">
        <f t="shared" si="4"/>
        <v>-700</v>
      </c>
      <c r="P10" s="607">
        <f t="shared" si="5"/>
        <v>-0.0007</v>
      </c>
      <c r="Q10" s="180"/>
    </row>
    <row r="11" spans="1:17" ht="18">
      <c r="A11" s="190">
        <v>3</v>
      </c>
      <c r="B11" s="191" t="s">
        <v>115</v>
      </c>
      <c r="C11" s="192">
        <v>4865138</v>
      </c>
      <c r="D11" s="196" t="s">
        <v>12</v>
      </c>
      <c r="E11" s="310" t="s">
        <v>354</v>
      </c>
      <c r="F11" s="197">
        <v>200</v>
      </c>
      <c r="G11" s="693">
        <v>980377</v>
      </c>
      <c r="H11" s="694">
        <v>980744</v>
      </c>
      <c r="I11" s="619">
        <f t="shared" si="0"/>
        <v>-367</v>
      </c>
      <c r="J11" s="619">
        <f t="shared" si="1"/>
        <v>-73400</v>
      </c>
      <c r="K11" s="619">
        <f t="shared" si="2"/>
        <v>-0.0734</v>
      </c>
      <c r="L11" s="693">
        <v>999045</v>
      </c>
      <c r="M11" s="694">
        <v>999049</v>
      </c>
      <c r="N11" s="619">
        <f t="shared" si="3"/>
        <v>-4</v>
      </c>
      <c r="O11" s="619">
        <f t="shared" si="4"/>
        <v>-800</v>
      </c>
      <c r="P11" s="619">
        <f t="shared" si="5"/>
        <v>-0.0008</v>
      </c>
      <c r="Q11" s="691"/>
    </row>
    <row r="12" spans="1:17" ht="18">
      <c r="A12" s="190">
        <v>4</v>
      </c>
      <c r="B12" s="191" t="s">
        <v>116</v>
      </c>
      <c r="C12" s="192">
        <v>4865139</v>
      </c>
      <c r="D12" s="196" t="s">
        <v>12</v>
      </c>
      <c r="E12" s="310" t="s">
        <v>354</v>
      </c>
      <c r="F12" s="197">
        <v>200</v>
      </c>
      <c r="G12" s="439">
        <v>75031</v>
      </c>
      <c r="H12" s="440">
        <v>74607</v>
      </c>
      <c r="I12" s="618">
        <f t="shared" si="0"/>
        <v>424</v>
      </c>
      <c r="J12" s="618">
        <f t="shared" si="1"/>
        <v>84800</v>
      </c>
      <c r="K12" s="618">
        <f t="shared" si="2"/>
        <v>0.0848</v>
      </c>
      <c r="L12" s="439">
        <v>95173</v>
      </c>
      <c r="M12" s="440">
        <v>95156</v>
      </c>
      <c r="N12" s="607">
        <f t="shared" si="3"/>
        <v>17</v>
      </c>
      <c r="O12" s="607">
        <f t="shared" si="4"/>
        <v>3400</v>
      </c>
      <c r="P12" s="607">
        <f t="shared" si="5"/>
        <v>0.0034</v>
      </c>
      <c r="Q12" s="685"/>
    </row>
    <row r="13" spans="1:17" s="719" customFormat="1" ht="18" customHeight="1">
      <c r="A13" s="190">
        <v>5</v>
      </c>
      <c r="B13" s="191" t="s">
        <v>117</v>
      </c>
      <c r="C13" s="192">
        <v>4865050</v>
      </c>
      <c r="D13" s="196" t="s">
        <v>12</v>
      </c>
      <c r="E13" s="310" t="s">
        <v>354</v>
      </c>
      <c r="F13" s="197">
        <v>800</v>
      </c>
      <c r="G13" s="442">
        <v>8833</v>
      </c>
      <c r="H13" s="443">
        <v>7877</v>
      </c>
      <c r="I13" s="619">
        <f>G13-H13</f>
        <v>956</v>
      </c>
      <c r="J13" s="619">
        <f t="shared" si="1"/>
        <v>764800</v>
      </c>
      <c r="K13" s="619">
        <f t="shared" si="2"/>
        <v>0.7648</v>
      </c>
      <c r="L13" s="442">
        <v>4120</v>
      </c>
      <c r="M13" s="443">
        <v>4120</v>
      </c>
      <c r="N13" s="613">
        <f>L13-M13</f>
        <v>0</v>
      </c>
      <c r="O13" s="613">
        <f t="shared" si="4"/>
        <v>0</v>
      </c>
      <c r="P13" s="613">
        <f t="shared" si="5"/>
        <v>0</v>
      </c>
      <c r="Q13" s="720"/>
    </row>
    <row r="14" spans="1:17" s="719" customFormat="1" ht="18" customHeight="1">
      <c r="A14" s="190">
        <v>6</v>
      </c>
      <c r="B14" s="191" t="s">
        <v>381</v>
      </c>
      <c r="C14" s="192">
        <v>4864949</v>
      </c>
      <c r="D14" s="196" t="s">
        <v>12</v>
      </c>
      <c r="E14" s="310" t="s">
        <v>354</v>
      </c>
      <c r="F14" s="197">
        <v>2000</v>
      </c>
      <c r="G14" s="442">
        <v>13683</v>
      </c>
      <c r="H14" s="443">
        <v>13720</v>
      </c>
      <c r="I14" s="619">
        <f t="shared" si="0"/>
        <v>-37</v>
      </c>
      <c r="J14" s="619">
        <f t="shared" si="1"/>
        <v>-74000</v>
      </c>
      <c r="K14" s="619">
        <f t="shared" si="2"/>
        <v>-0.074</v>
      </c>
      <c r="L14" s="442">
        <v>2256</v>
      </c>
      <c r="M14" s="443">
        <v>2256</v>
      </c>
      <c r="N14" s="613">
        <f t="shared" si="3"/>
        <v>0</v>
      </c>
      <c r="O14" s="613">
        <f t="shared" si="4"/>
        <v>0</v>
      </c>
      <c r="P14" s="613">
        <f t="shared" si="5"/>
        <v>0</v>
      </c>
      <c r="Q14" s="805"/>
    </row>
    <row r="15" spans="1:17" ht="18" customHeight="1">
      <c r="A15" s="190">
        <v>7</v>
      </c>
      <c r="B15" s="478" t="s">
        <v>404</v>
      </c>
      <c r="C15" s="483">
        <v>5128434</v>
      </c>
      <c r="D15" s="196" t="s">
        <v>12</v>
      </c>
      <c r="E15" s="310" t="s">
        <v>354</v>
      </c>
      <c r="F15" s="492">
        <v>800</v>
      </c>
      <c r="G15" s="439">
        <v>982774</v>
      </c>
      <c r="H15" s="440">
        <v>983070</v>
      </c>
      <c r="I15" s="618">
        <f t="shared" si="0"/>
        <v>-296</v>
      </c>
      <c r="J15" s="618">
        <f t="shared" si="1"/>
        <v>-236800</v>
      </c>
      <c r="K15" s="618">
        <f t="shared" si="2"/>
        <v>-0.2368</v>
      </c>
      <c r="L15" s="439">
        <v>990799</v>
      </c>
      <c r="M15" s="440">
        <v>990800</v>
      </c>
      <c r="N15" s="607">
        <f t="shared" si="3"/>
        <v>-1</v>
      </c>
      <c r="O15" s="607">
        <f t="shared" si="4"/>
        <v>-800</v>
      </c>
      <c r="P15" s="607">
        <f t="shared" si="5"/>
        <v>-0.0008</v>
      </c>
      <c r="Q15" s="180"/>
    </row>
    <row r="16" spans="1:17" ht="18" customHeight="1">
      <c r="A16" s="190">
        <v>8</v>
      </c>
      <c r="B16" s="478" t="s">
        <v>403</v>
      </c>
      <c r="C16" s="483">
        <v>5128430</v>
      </c>
      <c r="D16" s="196" t="s">
        <v>12</v>
      </c>
      <c r="E16" s="310" t="s">
        <v>354</v>
      </c>
      <c r="F16" s="492">
        <v>800</v>
      </c>
      <c r="G16" s="439">
        <v>986506</v>
      </c>
      <c r="H16" s="440">
        <v>987469</v>
      </c>
      <c r="I16" s="618">
        <f>G16-H16</f>
        <v>-963</v>
      </c>
      <c r="J16" s="618">
        <f t="shared" si="1"/>
        <v>-770400</v>
      </c>
      <c r="K16" s="618">
        <f t="shared" si="2"/>
        <v>-0.7704</v>
      </c>
      <c r="L16" s="439">
        <v>987727</v>
      </c>
      <c r="M16" s="440">
        <v>987735</v>
      </c>
      <c r="N16" s="607">
        <f>L16-M16</f>
        <v>-8</v>
      </c>
      <c r="O16" s="607">
        <f t="shared" si="4"/>
        <v>-6400</v>
      </c>
      <c r="P16" s="607">
        <f t="shared" si="5"/>
        <v>-0.0064</v>
      </c>
      <c r="Q16" s="180"/>
    </row>
    <row r="17" spans="1:17" ht="18" customHeight="1">
      <c r="A17" s="190">
        <v>9</v>
      </c>
      <c r="B17" s="478" t="s">
        <v>396</v>
      </c>
      <c r="C17" s="483">
        <v>5128445</v>
      </c>
      <c r="D17" s="196" t="s">
        <v>12</v>
      </c>
      <c r="E17" s="310" t="s">
        <v>354</v>
      </c>
      <c r="F17" s="492">
        <v>800</v>
      </c>
      <c r="G17" s="439">
        <v>992980</v>
      </c>
      <c r="H17" s="440">
        <v>993685</v>
      </c>
      <c r="I17" s="618">
        <f>G17-H17</f>
        <v>-705</v>
      </c>
      <c r="J17" s="618">
        <f t="shared" si="1"/>
        <v>-564000</v>
      </c>
      <c r="K17" s="618">
        <f t="shared" si="2"/>
        <v>-0.564</v>
      </c>
      <c r="L17" s="439">
        <v>994839</v>
      </c>
      <c r="M17" s="440">
        <v>994842</v>
      </c>
      <c r="N17" s="607">
        <f>L17-M17</f>
        <v>-3</v>
      </c>
      <c r="O17" s="607">
        <f t="shared" si="4"/>
        <v>-2400</v>
      </c>
      <c r="P17" s="607">
        <f t="shared" si="5"/>
        <v>-0.0024</v>
      </c>
      <c r="Q17" s="573"/>
    </row>
    <row r="18" spans="1:17" ht="18" customHeight="1">
      <c r="A18" s="190"/>
      <c r="B18" s="198" t="s">
        <v>387</v>
      </c>
      <c r="C18" s="192"/>
      <c r="D18" s="196"/>
      <c r="E18" s="310"/>
      <c r="F18" s="197"/>
      <c r="G18" s="129"/>
      <c r="H18" s="526"/>
      <c r="I18" s="619"/>
      <c r="J18" s="619"/>
      <c r="K18" s="619"/>
      <c r="L18" s="529"/>
      <c r="M18" s="79"/>
      <c r="N18" s="607"/>
      <c r="O18" s="607"/>
      <c r="P18" s="607"/>
      <c r="Q18" s="180"/>
    </row>
    <row r="19" spans="1:17" ht="18" customHeight="1">
      <c r="A19" s="190">
        <v>10</v>
      </c>
      <c r="B19" s="191" t="s">
        <v>204</v>
      </c>
      <c r="C19" s="192">
        <v>4865124</v>
      </c>
      <c r="D19" s="193" t="s">
        <v>12</v>
      </c>
      <c r="E19" s="310" t="s">
        <v>354</v>
      </c>
      <c r="F19" s="197">
        <v>100</v>
      </c>
      <c r="G19" s="439">
        <v>998785</v>
      </c>
      <c r="H19" s="440">
        <v>999153</v>
      </c>
      <c r="I19" s="619">
        <f aca="true" t="shared" si="6" ref="I19:I26">G19-H19</f>
        <v>-368</v>
      </c>
      <c r="J19" s="619">
        <f t="shared" si="1"/>
        <v>-36800</v>
      </c>
      <c r="K19" s="619">
        <f t="shared" si="2"/>
        <v>-0.0368</v>
      </c>
      <c r="L19" s="439">
        <v>384849</v>
      </c>
      <c r="M19" s="440">
        <v>384849</v>
      </c>
      <c r="N19" s="607">
        <f aca="true" t="shared" si="7" ref="N19:N26">L19-M19</f>
        <v>0</v>
      </c>
      <c r="O19" s="607">
        <f t="shared" si="4"/>
        <v>0</v>
      </c>
      <c r="P19" s="607">
        <f t="shared" si="5"/>
        <v>0</v>
      </c>
      <c r="Q19" s="180"/>
    </row>
    <row r="20" spans="1:17" s="719" customFormat="1" ht="18" customHeight="1">
      <c r="A20" s="190">
        <v>11</v>
      </c>
      <c r="B20" s="191" t="s">
        <v>205</v>
      </c>
      <c r="C20" s="192">
        <v>4865125</v>
      </c>
      <c r="D20" s="196" t="s">
        <v>12</v>
      </c>
      <c r="E20" s="310" t="s">
        <v>354</v>
      </c>
      <c r="F20" s="197">
        <v>100</v>
      </c>
      <c r="G20" s="442">
        <v>6605</v>
      </c>
      <c r="H20" s="348">
        <v>6605</v>
      </c>
      <c r="I20" s="780">
        <f t="shared" si="6"/>
        <v>0</v>
      </c>
      <c r="J20" s="780">
        <f t="shared" si="1"/>
        <v>0</v>
      </c>
      <c r="K20" s="780">
        <f t="shared" si="2"/>
        <v>0</v>
      </c>
      <c r="L20" s="442">
        <v>470995</v>
      </c>
      <c r="M20" s="348">
        <v>470995</v>
      </c>
      <c r="N20" s="349">
        <f t="shared" si="7"/>
        <v>0</v>
      </c>
      <c r="O20" s="349">
        <f t="shared" si="4"/>
        <v>0</v>
      </c>
      <c r="P20" s="349">
        <f t="shared" si="5"/>
        <v>0</v>
      </c>
      <c r="Q20" s="728"/>
    </row>
    <row r="21" spans="1:17" ht="18" customHeight="1">
      <c r="A21" s="190">
        <v>12</v>
      </c>
      <c r="B21" s="194" t="s">
        <v>206</v>
      </c>
      <c r="C21" s="192">
        <v>4865126</v>
      </c>
      <c r="D21" s="196" t="s">
        <v>12</v>
      </c>
      <c r="E21" s="310" t="s">
        <v>354</v>
      </c>
      <c r="F21" s="197">
        <v>100</v>
      </c>
      <c r="G21" s="439">
        <v>15067</v>
      </c>
      <c r="H21" s="440">
        <v>13555</v>
      </c>
      <c r="I21" s="619">
        <f t="shared" si="6"/>
        <v>1512</v>
      </c>
      <c r="J21" s="619">
        <f t="shared" si="1"/>
        <v>151200</v>
      </c>
      <c r="K21" s="619">
        <f t="shared" si="2"/>
        <v>0.1512</v>
      </c>
      <c r="L21" s="439">
        <v>367164</v>
      </c>
      <c r="M21" s="440">
        <v>367164</v>
      </c>
      <c r="N21" s="607">
        <f t="shared" si="7"/>
        <v>0</v>
      </c>
      <c r="O21" s="607">
        <f t="shared" si="4"/>
        <v>0</v>
      </c>
      <c r="P21" s="607">
        <f t="shared" si="5"/>
        <v>0</v>
      </c>
      <c r="Q21" s="180"/>
    </row>
    <row r="22" spans="1:17" ht="18" customHeight="1">
      <c r="A22" s="190">
        <v>13</v>
      </c>
      <c r="B22" s="191" t="s">
        <v>207</v>
      </c>
      <c r="C22" s="192">
        <v>4865127</v>
      </c>
      <c r="D22" s="196" t="s">
        <v>12</v>
      </c>
      <c r="E22" s="310" t="s">
        <v>354</v>
      </c>
      <c r="F22" s="197">
        <v>100</v>
      </c>
      <c r="G22" s="439">
        <v>3798</v>
      </c>
      <c r="H22" s="440">
        <v>4921</v>
      </c>
      <c r="I22" s="619">
        <f t="shared" si="6"/>
        <v>-1123</v>
      </c>
      <c r="J22" s="619">
        <f t="shared" si="1"/>
        <v>-112300</v>
      </c>
      <c r="K22" s="619">
        <f t="shared" si="2"/>
        <v>-0.1123</v>
      </c>
      <c r="L22" s="439">
        <v>364258</v>
      </c>
      <c r="M22" s="440">
        <v>364258</v>
      </c>
      <c r="N22" s="607">
        <f t="shared" si="7"/>
        <v>0</v>
      </c>
      <c r="O22" s="607">
        <f t="shared" si="4"/>
        <v>0</v>
      </c>
      <c r="P22" s="607">
        <f t="shared" si="5"/>
        <v>0</v>
      </c>
      <c r="Q22" s="180"/>
    </row>
    <row r="23" spans="1:17" ht="18" customHeight="1">
      <c r="A23" s="190">
        <v>14</v>
      </c>
      <c r="B23" s="191" t="s">
        <v>208</v>
      </c>
      <c r="C23" s="192">
        <v>4865128</v>
      </c>
      <c r="D23" s="196" t="s">
        <v>12</v>
      </c>
      <c r="E23" s="310" t="s">
        <v>354</v>
      </c>
      <c r="F23" s="197">
        <v>100</v>
      </c>
      <c r="G23" s="439">
        <v>996612</v>
      </c>
      <c r="H23" s="440">
        <v>997467</v>
      </c>
      <c r="I23" s="619">
        <f t="shared" si="6"/>
        <v>-855</v>
      </c>
      <c r="J23" s="619">
        <f t="shared" si="1"/>
        <v>-85500</v>
      </c>
      <c r="K23" s="619">
        <f t="shared" si="2"/>
        <v>-0.0855</v>
      </c>
      <c r="L23" s="439">
        <v>308586</v>
      </c>
      <c r="M23" s="440">
        <v>308586</v>
      </c>
      <c r="N23" s="607">
        <f t="shared" si="7"/>
        <v>0</v>
      </c>
      <c r="O23" s="607">
        <f t="shared" si="4"/>
        <v>0</v>
      </c>
      <c r="P23" s="607">
        <f t="shared" si="5"/>
        <v>0</v>
      </c>
      <c r="Q23" s="180"/>
    </row>
    <row r="24" spans="1:17" ht="18" customHeight="1">
      <c r="A24" s="190">
        <v>15</v>
      </c>
      <c r="B24" s="191" t="s">
        <v>209</v>
      </c>
      <c r="C24" s="192">
        <v>4865129</v>
      </c>
      <c r="D24" s="193" t="s">
        <v>12</v>
      </c>
      <c r="E24" s="310" t="s">
        <v>354</v>
      </c>
      <c r="F24" s="197">
        <v>100</v>
      </c>
      <c r="G24" s="439">
        <v>2065</v>
      </c>
      <c r="H24" s="440">
        <v>1066</v>
      </c>
      <c r="I24" s="619">
        <f t="shared" si="6"/>
        <v>999</v>
      </c>
      <c r="J24" s="619">
        <f t="shared" si="1"/>
        <v>99900</v>
      </c>
      <c r="K24" s="619">
        <f t="shared" si="2"/>
        <v>0.0999</v>
      </c>
      <c r="L24" s="439">
        <v>191473</v>
      </c>
      <c r="M24" s="440">
        <v>191472</v>
      </c>
      <c r="N24" s="607">
        <f t="shared" si="7"/>
        <v>1</v>
      </c>
      <c r="O24" s="607">
        <f t="shared" si="4"/>
        <v>100</v>
      </c>
      <c r="P24" s="607">
        <f t="shared" si="5"/>
        <v>0.0001</v>
      </c>
      <c r="Q24" s="180"/>
    </row>
    <row r="25" spans="1:17" ht="18" customHeight="1">
      <c r="A25" s="190">
        <v>16</v>
      </c>
      <c r="B25" s="191" t="s">
        <v>210</v>
      </c>
      <c r="C25" s="192">
        <v>4865130</v>
      </c>
      <c r="D25" s="196" t="s">
        <v>12</v>
      </c>
      <c r="E25" s="310" t="s">
        <v>354</v>
      </c>
      <c r="F25" s="197">
        <v>100</v>
      </c>
      <c r="G25" s="439">
        <v>13618</v>
      </c>
      <c r="H25" s="440">
        <v>12611</v>
      </c>
      <c r="I25" s="619">
        <f t="shared" si="6"/>
        <v>1007</v>
      </c>
      <c r="J25" s="619">
        <f t="shared" si="1"/>
        <v>100700</v>
      </c>
      <c r="K25" s="619">
        <f t="shared" si="2"/>
        <v>0.1007</v>
      </c>
      <c r="L25" s="439">
        <v>259464</v>
      </c>
      <c r="M25" s="440">
        <v>259464</v>
      </c>
      <c r="N25" s="607">
        <f t="shared" si="7"/>
        <v>0</v>
      </c>
      <c r="O25" s="607">
        <f t="shared" si="4"/>
        <v>0</v>
      </c>
      <c r="P25" s="607">
        <f t="shared" si="5"/>
        <v>0</v>
      </c>
      <c r="Q25" s="180"/>
    </row>
    <row r="26" spans="1:17" ht="18" customHeight="1">
      <c r="A26" s="190">
        <v>17</v>
      </c>
      <c r="B26" s="191" t="s">
        <v>211</v>
      </c>
      <c r="C26" s="192">
        <v>4865132</v>
      </c>
      <c r="D26" s="196" t="s">
        <v>12</v>
      </c>
      <c r="E26" s="310" t="s">
        <v>354</v>
      </c>
      <c r="F26" s="197">
        <v>100</v>
      </c>
      <c r="G26" s="442">
        <v>52545</v>
      </c>
      <c r="H26" s="443">
        <v>51335</v>
      </c>
      <c r="I26" s="619">
        <f t="shared" si="6"/>
        <v>1210</v>
      </c>
      <c r="J26" s="619">
        <f t="shared" si="1"/>
        <v>121000</v>
      </c>
      <c r="K26" s="619">
        <f t="shared" si="2"/>
        <v>0.121</v>
      </c>
      <c r="L26" s="442">
        <v>705757</v>
      </c>
      <c r="M26" s="443">
        <v>705757</v>
      </c>
      <c r="N26" s="613">
        <f t="shared" si="7"/>
        <v>0</v>
      </c>
      <c r="O26" s="613">
        <f t="shared" si="4"/>
        <v>0</v>
      </c>
      <c r="P26" s="613">
        <f t="shared" si="5"/>
        <v>0</v>
      </c>
      <c r="Q26" s="573"/>
    </row>
    <row r="27" spans="1:17" ht="18" customHeight="1">
      <c r="A27" s="190"/>
      <c r="B27" s="199" t="s">
        <v>212</v>
      </c>
      <c r="C27" s="192"/>
      <c r="D27" s="196"/>
      <c r="E27" s="310"/>
      <c r="F27" s="197"/>
      <c r="G27" s="129"/>
      <c r="H27" s="526"/>
      <c r="I27" s="619"/>
      <c r="J27" s="619"/>
      <c r="K27" s="619"/>
      <c r="L27" s="529"/>
      <c r="M27" s="79"/>
      <c r="N27" s="607"/>
      <c r="O27" s="607"/>
      <c r="P27" s="607"/>
      <c r="Q27" s="180"/>
    </row>
    <row r="28" spans="1:17" ht="18" customHeight="1">
      <c r="A28" s="190">
        <v>18</v>
      </c>
      <c r="B28" s="191" t="s">
        <v>213</v>
      </c>
      <c r="C28" s="192">
        <v>4865037</v>
      </c>
      <c r="D28" s="196" t="s">
        <v>12</v>
      </c>
      <c r="E28" s="310" t="s">
        <v>354</v>
      </c>
      <c r="F28" s="197">
        <v>1100</v>
      </c>
      <c r="G28" s="439">
        <v>0</v>
      </c>
      <c r="H28" s="440">
        <v>0</v>
      </c>
      <c r="I28" s="619">
        <f>G28-H28</f>
        <v>0</v>
      </c>
      <c r="J28" s="619">
        <f t="shared" si="1"/>
        <v>0</v>
      </c>
      <c r="K28" s="619">
        <f t="shared" si="2"/>
        <v>0</v>
      </c>
      <c r="L28" s="439">
        <v>90337</v>
      </c>
      <c r="M28" s="440">
        <v>90485</v>
      </c>
      <c r="N28" s="607">
        <f>L28-M28</f>
        <v>-148</v>
      </c>
      <c r="O28" s="607">
        <f t="shared" si="4"/>
        <v>-162800</v>
      </c>
      <c r="P28" s="607">
        <f t="shared" si="5"/>
        <v>-0.1628</v>
      </c>
      <c r="Q28" s="180"/>
    </row>
    <row r="29" spans="1:17" ht="18" customHeight="1">
      <c r="A29" s="190">
        <v>19</v>
      </c>
      <c r="B29" s="191" t="s">
        <v>214</v>
      </c>
      <c r="C29" s="192">
        <v>4865038</v>
      </c>
      <c r="D29" s="196" t="s">
        <v>12</v>
      </c>
      <c r="E29" s="310" t="s">
        <v>354</v>
      </c>
      <c r="F29" s="197">
        <v>1000</v>
      </c>
      <c r="G29" s="439">
        <v>2455</v>
      </c>
      <c r="H29" s="440">
        <v>2490</v>
      </c>
      <c r="I29" s="619">
        <f>G29-H29</f>
        <v>-35</v>
      </c>
      <c r="J29" s="619">
        <f t="shared" si="1"/>
        <v>-35000</v>
      </c>
      <c r="K29" s="619">
        <f t="shared" si="2"/>
        <v>-0.035</v>
      </c>
      <c r="L29" s="439">
        <v>39867</v>
      </c>
      <c r="M29" s="440">
        <v>39866</v>
      </c>
      <c r="N29" s="607">
        <f>L29-M29</f>
        <v>1</v>
      </c>
      <c r="O29" s="607">
        <f t="shared" si="4"/>
        <v>1000</v>
      </c>
      <c r="P29" s="607">
        <f t="shared" si="5"/>
        <v>0.001</v>
      </c>
      <c r="Q29" s="180"/>
    </row>
    <row r="30" spans="1:17" ht="18" customHeight="1">
      <c r="A30" s="190">
        <v>20</v>
      </c>
      <c r="B30" s="191" t="s">
        <v>215</v>
      </c>
      <c r="C30" s="192">
        <v>4865039</v>
      </c>
      <c r="D30" s="196" t="s">
        <v>12</v>
      </c>
      <c r="E30" s="310" t="s">
        <v>354</v>
      </c>
      <c r="F30" s="197">
        <v>1100</v>
      </c>
      <c r="G30" s="439">
        <v>0</v>
      </c>
      <c r="H30" s="440">
        <v>0</v>
      </c>
      <c r="I30" s="619">
        <f>G30-H30</f>
        <v>0</v>
      </c>
      <c r="J30" s="619">
        <f t="shared" si="1"/>
        <v>0</v>
      </c>
      <c r="K30" s="619">
        <f t="shared" si="2"/>
        <v>0</v>
      </c>
      <c r="L30" s="439">
        <v>149863</v>
      </c>
      <c r="M30" s="440">
        <v>150570</v>
      </c>
      <c r="N30" s="607">
        <f>L30-M30</f>
        <v>-707</v>
      </c>
      <c r="O30" s="607">
        <f t="shared" si="4"/>
        <v>-777700</v>
      </c>
      <c r="P30" s="607">
        <f t="shared" si="5"/>
        <v>-0.7777</v>
      </c>
      <c r="Q30" s="180"/>
    </row>
    <row r="31" spans="1:17" s="719" customFormat="1" ht="18" customHeight="1">
      <c r="A31" s="190">
        <v>21</v>
      </c>
      <c r="B31" s="194" t="s">
        <v>216</v>
      </c>
      <c r="C31" s="192">
        <v>4865040</v>
      </c>
      <c r="D31" s="196" t="s">
        <v>12</v>
      </c>
      <c r="E31" s="310" t="s">
        <v>354</v>
      </c>
      <c r="F31" s="197">
        <v>1000</v>
      </c>
      <c r="G31" s="442">
        <v>6041</v>
      </c>
      <c r="H31" s="443">
        <v>6308</v>
      </c>
      <c r="I31" s="780">
        <f>G31-H31</f>
        <v>-267</v>
      </c>
      <c r="J31" s="780">
        <f t="shared" si="1"/>
        <v>-267000</v>
      </c>
      <c r="K31" s="780">
        <f t="shared" si="2"/>
        <v>-0.267</v>
      </c>
      <c r="L31" s="442">
        <v>54070</v>
      </c>
      <c r="M31" s="443">
        <v>54070</v>
      </c>
      <c r="N31" s="349">
        <f>L31-M31</f>
        <v>0</v>
      </c>
      <c r="O31" s="349">
        <f t="shared" si="4"/>
        <v>0</v>
      </c>
      <c r="P31" s="349">
        <f t="shared" si="5"/>
        <v>0</v>
      </c>
      <c r="Q31" s="728"/>
    </row>
    <row r="32" spans="1:17" ht="18" customHeight="1">
      <c r="A32" s="190"/>
      <c r="B32" s="199"/>
      <c r="C32" s="192"/>
      <c r="D32" s="196"/>
      <c r="E32" s="310"/>
      <c r="F32" s="197"/>
      <c r="G32" s="129"/>
      <c r="H32" s="79"/>
      <c r="I32" s="618"/>
      <c r="J32" s="618"/>
      <c r="K32" s="620">
        <f>SUM(K28:K31)</f>
        <v>-0.30200000000000005</v>
      </c>
      <c r="L32" s="218"/>
      <c r="M32" s="79"/>
      <c r="N32" s="607"/>
      <c r="O32" s="607"/>
      <c r="P32" s="671">
        <f>SUM(P28:P31)</f>
        <v>-0.9395</v>
      </c>
      <c r="Q32" s="180"/>
    </row>
    <row r="33" spans="1:17" ht="18" customHeight="1">
      <c r="A33" s="190"/>
      <c r="B33" s="198" t="s">
        <v>121</v>
      </c>
      <c r="C33" s="192"/>
      <c r="D33" s="193"/>
      <c r="E33" s="310"/>
      <c r="F33" s="197"/>
      <c r="G33" s="129"/>
      <c r="H33" s="79"/>
      <c r="I33" s="618"/>
      <c r="J33" s="618"/>
      <c r="K33" s="618"/>
      <c r="L33" s="218"/>
      <c r="M33" s="79"/>
      <c r="N33" s="607"/>
      <c r="O33" s="607"/>
      <c r="P33" s="607"/>
      <c r="Q33" s="180"/>
    </row>
    <row r="34" spans="1:17" ht="18" customHeight="1">
      <c r="A34" s="190">
        <v>22</v>
      </c>
      <c r="B34" s="718" t="s">
        <v>409</v>
      </c>
      <c r="C34" s="192">
        <v>4864845</v>
      </c>
      <c r="D34" s="191" t="s">
        <v>12</v>
      </c>
      <c r="E34" s="191" t="s">
        <v>354</v>
      </c>
      <c r="F34" s="197">
        <v>1000</v>
      </c>
      <c r="G34" s="442">
        <v>3251</v>
      </c>
      <c r="H34" s="443">
        <v>2685</v>
      </c>
      <c r="I34" s="619">
        <f>G34-H34</f>
        <v>566</v>
      </c>
      <c r="J34" s="619">
        <f t="shared" si="1"/>
        <v>566000</v>
      </c>
      <c r="K34" s="619">
        <f t="shared" si="2"/>
        <v>0.566</v>
      </c>
      <c r="L34" s="442">
        <v>73763</v>
      </c>
      <c r="M34" s="443">
        <v>73763</v>
      </c>
      <c r="N34" s="613">
        <f>L34-M34</f>
        <v>0</v>
      </c>
      <c r="O34" s="613">
        <f t="shared" si="4"/>
        <v>0</v>
      </c>
      <c r="P34" s="613">
        <f t="shared" si="5"/>
        <v>0</v>
      </c>
      <c r="Q34" s="717"/>
    </row>
    <row r="35" spans="1:17" ht="18">
      <c r="A35" s="190">
        <v>23</v>
      </c>
      <c r="B35" s="191" t="s">
        <v>188</v>
      </c>
      <c r="C35" s="192">
        <v>4864862</v>
      </c>
      <c r="D35" s="196" t="s">
        <v>12</v>
      </c>
      <c r="E35" s="310" t="s">
        <v>354</v>
      </c>
      <c r="F35" s="197">
        <v>1000</v>
      </c>
      <c r="G35" s="442">
        <v>13668</v>
      </c>
      <c r="H35" s="443">
        <v>12855</v>
      </c>
      <c r="I35" s="619">
        <f>G35-H35</f>
        <v>813</v>
      </c>
      <c r="J35" s="619">
        <f t="shared" si="1"/>
        <v>813000</v>
      </c>
      <c r="K35" s="619">
        <f t="shared" si="2"/>
        <v>0.813</v>
      </c>
      <c r="L35" s="442">
        <v>170</v>
      </c>
      <c r="M35" s="443">
        <v>170</v>
      </c>
      <c r="N35" s="613">
        <f>L35-M35</f>
        <v>0</v>
      </c>
      <c r="O35" s="613">
        <f t="shared" si="4"/>
        <v>0</v>
      </c>
      <c r="P35" s="613">
        <f t="shared" si="5"/>
        <v>0</v>
      </c>
      <c r="Q35" s="688"/>
    </row>
    <row r="36" spans="1:17" ht="18" customHeight="1">
      <c r="A36" s="190">
        <v>24</v>
      </c>
      <c r="B36" s="194" t="s">
        <v>189</v>
      </c>
      <c r="C36" s="192">
        <v>4865142</v>
      </c>
      <c r="D36" s="196" t="s">
        <v>12</v>
      </c>
      <c r="E36" s="310" t="s">
        <v>354</v>
      </c>
      <c r="F36" s="197">
        <v>500</v>
      </c>
      <c r="G36" s="439">
        <v>904506</v>
      </c>
      <c r="H36" s="440">
        <v>903717</v>
      </c>
      <c r="I36" s="618">
        <f>G36-H36</f>
        <v>789</v>
      </c>
      <c r="J36" s="618">
        <f t="shared" si="1"/>
        <v>394500</v>
      </c>
      <c r="K36" s="618">
        <f t="shared" si="2"/>
        <v>0.3945</v>
      </c>
      <c r="L36" s="439">
        <v>54657</v>
      </c>
      <c r="M36" s="440">
        <v>54657</v>
      </c>
      <c r="N36" s="607">
        <f>L36-M36</f>
        <v>0</v>
      </c>
      <c r="O36" s="607">
        <f t="shared" si="4"/>
        <v>0</v>
      </c>
      <c r="P36" s="607">
        <f t="shared" si="5"/>
        <v>0</v>
      </c>
      <c r="Q36" s="688"/>
    </row>
    <row r="37" spans="1:17" s="719" customFormat="1" ht="18" customHeight="1">
      <c r="A37" s="190">
        <v>25</v>
      </c>
      <c r="B37" s="194" t="s">
        <v>417</v>
      </c>
      <c r="C37" s="192">
        <v>5128435</v>
      </c>
      <c r="D37" s="196" t="s">
        <v>12</v>
      </c>
      <c r="E37" s="310" t="s">
        <v>354</v>
      </c>
      <c r="F37" s="197">
        <v>400</v>
      </c>
      <c r="G37" s="442">
        <v>11586</v>
      </c>
      <c r="H37" s="443">
        <v>13582</v>
      </c>
      <c r="I37" s="780">
        <f>G37-H37</f>
        <v>-1996</v>
      </c>
      <c r="J37" s="780">
        <f>$F37*I37</f>
        <v>-798400</v>
      </c>
      <c r="K37" s="780">
        <f>J37/1000000</f>
        <v>-0.7984</v>
      </c>
      <c r="L37" s="442">
        <v>3081</v>
      </c>
      <c r="M37" s="443">
        <v>3081</v>
      </c>
      <c r="N37" s="349">
        <f>L37-M37</f>
        <v>0</v>
      </c>
      <c r="O37" s="349">
        <f>$F37*N37</f>
        <v>0</v>
      </c>
      <c r="P37" s="349">
        <f>O37/1000000</f>
        <v>0</v>
      </c>
      <c r="Q37" s="722"/>
    </row>
    <row r="38" spans="1:17" ht="18" customHeight="1">
      <c r="A38" s="190"/>
      <c r="B38" s="199" t="s">
        <v>193</v>
      </c>
      <c r="C38" s="192"/>
      <c r="D38" s="196"/>
      <c r="E38" s="310"/>
      <c r="F38" s="197"/>
      <c r="G38" s="129"/>
      <c r="H38" s="79"/>
      <c r="I38" s="618"/>
      <c r="J38" s="618"/>
      <c r="K38" s="618"/>
      <c r="L38" s="218"/>
      <c r="M38" s="79"/>
      <c r="N38" s="607"/>
      <c r="O38" s="607"/>
      <c r="P38" s="607"/>
      <c r="Q38" s="686"/>
    </row>
    <row r="39" spans="1:17" ht="17.25" customHeight="1">
      <c r="A39" s="190">
        <v>25</v>
      </c>
      <c r="B39" s="191" t="s">
        <v>408</v>
      </c>
      <c r="C39" s="192">
        <v>4864892</v>
      </c>
      <c r="D39" s="196" t="s">
        <v>12</v>
      </c>
      <c r="E39" s="310" t="s">
        <v>354</v>
      </c>
      <c r="F39" s="197">
        <v>-500</v>
      </c>
      <c r="G39" s="442">
        <v>183</v>
      </c>
      <c r="H39" s="443">
        <v>183</v>
      </c>
      <c r="I39" s="619">
        <f>G39-H39</f>
        <v>0</v>
      </c>
      <c r="J39" s="619">
        <f t="shared" si="1"/>
        <v>0</v>
      </c>
      <c r="K39" s="619">
        <f t="shared" si="2"/>
        <v>0</v>
      </c>
      <c r="L39" s="442">
        <v>17120</v>
      </c>
      <c r="M39" s="443">
        <v>17120</v>
      </c>
      <c r="N39" s="613">
        <f>L39-M39</f>
        <v>0</v>
      </c>
      <c r="O39" s="613">
        <f t="shared" si="4"/>
        <v>0</v>
      </c>
      <c r="P39" s="613">
        <f t="shared" si="5"/>
        <v>0</v>
      </c>
      <c r="Q39" s="686"/>
    </row>
    <row r="40" spans="1:17" s="719" customFormat="1" ht="17.25" customHeight="1">
      <c r="A40" s="190">
        <v>26</v>
      </c>
      <c r="B40" s="191" t="s">
        <v>411</v>
      </c>
      <c r="C40" s="192">
        <v>4864826</v>
      </c>
      <c r="D40" s="196" t="s">
        <v>12</v>
      </c>
      <c r="E40" s="310" t="s">
        <v>354</v>
      </c>
      <c r="F40" s="195">
        <v>-83.3333333333333</v>
      </c>
      <c r="G40" s="442">
        <v>3106</v>
      </c>
      <c r="H40" s="443">
        <v>3106</v>
      </c>
      <c r="I40" s="780">
        <f>G40-H40</f>
        <v>0</v>
      </c>
      <c r="J40" s="780">
        <f t="shared" si="1"/>
        <v>0</v>
      </c>
      <c r="K40" s="780">
        <f t="shared" si="2"/>
        <v>0</v>
      </c>
      <c r="L40" s="442">
        <v>978921</v>
      </c>
      <c r="M40" s="443">
        <v>978921</v>
      </c>
      <c r="N40" s="349">
        <f>L40-M40</f>
        <v>0</v>
      </c>
      <c r="O40" s="349">
        <f t="shared" si="4"/>
        <v>0</v>
      </c>
      <c r="P40" s="349">
        <f t="shared" si="5"/>
        <v>0</v>
      </c>
      <c r="Q40" s="776"/>
    </row>
    <row r="41" spans="1:17" ht="17.25" customHeight="1">
      <c r="A41" s="190">
        <v>27</v>
      </c>
      <c r="B41" s="191" t="s">
        <v>121</v>
      </c>
      <c r="C41" s="192">
        <v>4864791</v>
      </c>
      <c r="D41" s="196" t="s">
        <v>12</v>
      </c>
      <c r="E41" s="310" t="s">
        <v>354</v>
      </c>
      <c r="F41" s="195">
        <v>-166.666666666667</v>
      </c>
      <c r="G41" s="442">
        <v>987618</v>
      </c>
      <c r="H41" s="443">
        <v>987618</v>
      </c>
      <c r="I41" s="619">
        <f>G41-H41</f>
        <v>0</v>
      </c>
      <c r="J41" s="619">
        <f t="shared" si="1"/>
        <v>0</v>
      </c>
      <c r="K41" s="619">
        <f t="shared" si="2"/>
        <v>0</v>
      </c>
      <c r="L41" s="442">
        <v>993182</v>
      </c>
      <c r="M41" s="443">
        <v>993182</v>
      </c>
      <c r="N41" s="613">
        <f>L41-M41</f>
        <v>0</v>
      </c>
      <c r="O41" s="613">
        <f t="shared" si="4"/>
        <v>0</v>
      </c>
      <c r="P41" s="613">
        <f t="shared" si="5"/>
        <v>0</v>
      </c>
      <c r="Q41" s="551"/>
    </row>
    <row r="42" spans="1:17" ht="16.5" customHeight="1" thickBot="1">
      <c r="A42" s="190"/>
      <c r="B42" s="709"/>
      <c r="C42" s="203"/>
      <c r="D42" s="205"/>
      <c r="E42" s="202"/>
      <c r="F42" s="710"/>
      <c r="G42" s="711"/>
      <c r="H42" s="711"/>
      <c r="I42" s="711"/>
      <c r="J42" s="711"/>
      <c r="K42" s="711"/>
      <c r="L42" s="711"/>
      <c r="M42" s="711"/>
      <c r="N42" s="711"/>
      <c r="O42" s="711"/>
      <c r="P42" s="711"/>
      <c r="Q42" s="707"/>
    </row>
    <row r="43" spans="1:17" ht="18" customHeight="1" thickTop="1">
      <c r="A43" s="189"/>
      <c r="B43" s="191"/>
      <c r="C43" s="192"/>
      <c r="D43" s="193"/>
      <c r="E43" s="310"/>
      <c r="F43" s="192"/>
      <c r="G43" s="192"/>
      <c r="H43" s="79"/>
      <c r="I43" s="79"/>
      <c r="J43" s="79"/>
      <c r="K43" s="79"/>
      <c r="L43" s="528"/>
      <c r="M43" s="79"/>
      <c r="N43" s="79"/>
      <c r="O43" s="79"/>
      <c r="P43" s="79"/>
      <c r="Q43" s="25"/>
    </row>
    <row r="44" spans="1:17" ht="21" customHeight="1" thickBot="1">
      <c r="A44" s="214"/>
      <c r="B44" s="535"/>
      <c r="C44" s="203"/>
      <c r="D44" s="205"/>
      <c r="E44" s="202"/>
      <c r="F44" s="203"/>
      <c r="G44" s="203"/>
      <c r="H44" s="89"/>
      <c r="I44" s="89"/>
      <c r="J44" s="89"/>
      <c r="K44" s="89"/>
      <c r="L44" s="89"/>
      <c r="M44" s="89"/>
      <c r="N44" s="89"/>
      <c r="O44" s="89"/>
      <c r="P44" s="89"/>
      <c r="Q44" s="217" t="str">
        <f>NDPL!Q1</f>
        <v>NOVEMBER-2014</v>
      </c>
    </row>
    <row r="45" spans="1:17" ht="21.75" customHeight="1" thickTop="1">
      <c r="A45" s="187"/>
      <c r="B45" s="539" t="s">
        <v>356</v>
      </c>
      <c r="C45" s="192"/>
      <c r="D45" s="193"/>
      <c r="E45" s="310"/>
      <c r="F45" s="192"/>
      <c r="G45" s="540"/>
      <c r="H45" s="79"/>
      <c r="I45" s="79"/>
      <c r="J45" s="79"/>
      <c r="K45" s="79"/>
      <c r="L45" s="540"/>
      <c r="M45" s="79"/>
      <c r="N45" s="79"/>
      <c r="O45" s="79"/>
      <c r="P45" s="541"/>
      <c r="Q45" s="542"/>
    </row>
    <row r="46" spans="1:17" ht="21" customHeight="1">
      <c r="A46" s="190"/>
      <c r="B46" s="699" t="s">
        <v>401</v>
      </c>
      <c r="C46" s="192"/>
      <c r="D46" s="193"/>
      <c r="E46" s="310"/>
      <c r="F46" s="192"/>
      <c r="G46" s="129"/>
      <c r="H46" s="79"/>
      <c r="I46" s="79"/>
      <c r="J46" s="79"/>
      <c r="K46" s="79"/>
      <c r="L46" s="129"/>
      <c r="M46" s="79"/>
      <c r="N46" s="79"/>
      <c r="O46" s="79"/>
      <c r="P46" s="79"/>
      <c r="Q46" s="700"/>
    </row>
    <row r="47" spans="1:17" ht="18">
      <c r="A47" s="190">
        <v>26</v>
      </c>
      <c r="B47" s="191" t="s">
        <v>402</v>
      </c>
      <c r="C47" s="192">
        <v>5128418</v>
      </c>
      <c r="D47" s="196" t="s">
        <v>12</v>
      </c>
      <c r="E47" s="310" t="s">
        <v>354</v>
      </c>
      <c r="F47" s="192">
        <v>-1000</v>
      </c>
      <c r="G47" s="439">
        <v>977522</v>
      </c>
      <c r="H47" s="440">
        <v>980394</v>
      </c>
      <c r="I47" s="607">
        <f>G47-H47</f>
        <v>-2872</v>
      </c>
      <c r="J47" s="607">
        <f t="shared" si="1"/>
        <v>2872000</v>
      </c>
      <c r="K47" s="607">
        <f t="shared" si="2"/>
        <v>2.872</v>
      </c>
      <c r="L47" s="439">
        <v>978508</v>
      </c>
      <c r="M47" s="440">
        <v>978508</v>
      </c>
      <c r="N47" s="607">
        <f>L47-M47</f>
        <v>0</v>
      </c>
      <c r="O47" s="607">
        <f t="shared" si="4"/>
        <v>0</v>
      </c>
      <c r="P47" s="607">
        <f t="shared" si="5"/>
        <v>0</v>
      </c>
      <c r="Q47" s="701"/>
    </row>
    <row r="48" spans="1:17" ht="18">
      <c r="A48" s="190">
        <v>27</v>
      </c>
      <c r="B48" s="191" t="s">
        <v>413</v>
      </c>
      <c r="C48" s="192">
        <v>5128421</v>
      </c>
      <c r="D48" s="196" t="s">
        <v>12</v>
      </c>
      <c r="E48" s="310" t="s">
        <v>354</v>
      </c>
      <c r="F48" s="192">
        <v>-1000</v>
      </c>
      <c r="G48" s="439">
        <v>23</v>
      </c>
      <c r="H48" s="440">
        <v>23</v>
      </c>
      <c r="I48" s="379">
        <f>G48-H48</f>
        <v>0</v>
      </c>
      <c r="J48" s="379">
        <f>$F48*I48</f>
        <v>0</v>
      </c>
      <c r="K48" s="379">
        <f>J48/1000000</f>
        <v>0</v>
      </c>
      <c r="L48" s="439">
        <v>44</v>
      </c>
      <c r="M48" s="440">
        <v>44</v>
      </c>
      <c r="N48" s="379">
        <f>L48-M48</f>
        <v>0</v>
      </c>
      <c r="O48" s="379">
        <f>$F48*N48</f>
        <v>0</v>
      </c>
      <c r="P48" s="379">
        <f>O48/1000000</f>
        <v>0</v>
      </c>
      <c r="Q48" s="701"/>
    </row>
    <row r="49" spans="1:17" ht="18">
      <c r="A49" s="190"/>
      <c r="B49" s="699" t="s">
        <v>405</v>
      </c>
      <c r="C49" s="192"/>
      <c r="D49" s="196"/>
      <c r="E49" s="310"/>
      <c r="F49" s="192"/>
      <c r="G49" s="439"/>
      <c r="H49" s="440"/>
      <c r="I49" s="607"/>
      <c r="J49" s="607"/>
      <c r="K49" s="607"/>
      <c r="L49" s="439"/>
      <c r="M49" s="440"/>
      <c r="N49" s="607"/>
      <c r="O49" s="607"/>
      <c r="P49" s="607"/>
      <c r="Q49" s="701"/>
    </row>
    <row r="50" spans="1:17" ht="18">
      <c r="A50" s="190">
        <v>28</v>
      </c>
      <c r="B50" s="191" t="s">
        <v>402</v>
      </c>
      <c r="C50" s="192">
        <v>5128422</v>
      </c>
      <c r="D50" s="196" t="s">
        <v>12</v>
      </c>
      <c r="E50" s="310" t="s">
        <v>354</v>
      </c>
      <c r="F50" s="192">
        <v>-1000</v>
      </c>
      <c r="G50" s="439">
        <v>977828</v>
      </c>
      <c r="H50" s="440">
        <v>979111</v>
      </c>
      <c r="I50" s="607">
        <f>G50-H50</f>
        <v>-1283</v>
      </c>
      <c r="J50" s="607">
        <f t="shared" si="1"/>
        <v>1283000</v>
      </c>
      <c r="K50" s="607">
        <f t="shared" si="2"/>
        <v>1.283</v>
      </c>
      <c r="L50" s="439">
        <v>984585</v>
      </c>
      <c r="M50" s="440">
        <v>984585</v>
      </c>
      <c r="N50" s="607">
        <f>L50-M50</f>
        <v>0</v>
      </c>
      <c r="O50" s="607">
        <f t="shared" si="4"/>
        <v>0</v>
      </c>
      <c r="P50" s="607">
        <f t="shared" si="5"/>
        <v>0</v>
      </c>
      <c r="Q50" s="701"/>
    </row>
    <row r="51" spans="1:17" ht="18">
      <c r="A51" s="190">
        <v>29</v>
      </c>
      <c r="B51" s="191" t="s">
        <v>413</v>
      </c>
      <c r="C51" s="192">
        <v>5128428</v>
      </c>
      <c r="D51" s="196" t="s">
        <v>12</v>
      </c>
      <c r="E51" s="310" t="s">
        <v>354</v>
      </c>
      <c r="F51" s="192">
        <v>-1000</v>
      </c>
      <c r="G51" s="439">
        <v>993300</v>
      </c>
      <c r="H51" s="440">
        <v>994636</v>
      </c>
      <c r="I51" s="607">
        <f>G51-H51</f>
        <v>-1336</v>
      </c>
      <c r="J51" s="607">
        <f>$F51*I51</f>
        <v>1336000</v>
      </c>
      <c r="K51" s="607">
        <f>J51/1000000</f>
        <v>1.336</v>
      </c>
      <c r="L51" s="439">
        <v>996400</v>
      </c>
      <c r="M51" s="440">
        <v>996400</v>
      </c>
      <c r="N51" s="607">
        <f>L51-M51</f>
        <v>0</v>
      </c>
      <c r="O51" s="607">
        <f>$F51*N51</f>
        <v>0</v>
      </c>
      <c r="P51" s="607">
        <f>O51/1000000</f>
        <v>0</v>
      </c>
      <c r="Q51" s="701"/>
    </row>
    <row r="52" spans="1:17" ht="18" customHeight="1">
      <c r="A52" s="190"/>
      <c r="B52" s="198" t="s">
        <v>194</v>
      </c>
      <c r="C52" s="192"/>
      <c r="D52" s="193"/>
      <c r="E52" s="310"/>
      <c r="F52" s="197"/>
      <c r="G52" s="129"/>
      <c r="H52" s="79"/>
      <c r="I52" s="79"/>
      <c r="J52" s="79"/>
      <c r="K52" s="79"/>
      <c r="L52" s="218"/>
      <c r="M52" s="79"/>
      <c r="N52" s="79"/>
      <c r="O52" s="79"/>
      <c r="P52" s="79"/>
      <c r="Q52" s="180"/>
    </row>
    <row r="53" spans="1:17" ht="25.5">
      <c r="A53" s="190">
        <v>30</v>
      </c>
      <c r="B53" s="200" t="s">
        <v>218</v>
      </c>
      <c r="C53" s="192">
        <v>4865133</v>
      </c>
      <c r="D53" s="196" t="s">
        <v>12</v>
      </c>
      <c r="E53" s="310" t="s">
        <v>354</v>
      </c>
      <c r="F53" s="197">
        <v>100</v>
      </c>
      <c r="G53" s="439">
        <v>319624</v>
      </c>
      <c r="H53" s="440">
        <v>311915</v>
      </c>
      <c r="I53" s="607">
        <f>G53-H53</f>
        <v>7709</v>
      </c>
      <c r="J53" s="607">
        <f t="shared" si="1"/>
        <v>770900</v>
      </c>
      <c r="K53" s="607">
        <f t="shared" si="2"/>
        <v>0.7709</v>
      </c>
      <c r="L53" s="439">
        <v>48566</v>
      </c>
      <c r="M53" s="440">
        <v>48566</v>
      </c>
      <c r="N53" s="607">
        <f>L53-M53</f>
        <v>0</v>
      </c>
      <c r="O53" s="607">
        <f t="shared" si="4"/>
        <v>0</v>
      </c>
      <c r="P53" s="607">
        <f t="shared" si="5"/>
        <v>0</v>
      </c>
      <c r="Q53" s="180"/>
    </row>
    <row r="54" spans="1:17" ht="18" customHeight="1">
      <c r="A54" s="190"/>
      <c r="B54" s="198" t="s">
        <v>196</v>
      </c>
      <c r="C54" s="192"/>
      <c r="D54" s="196"/>
      <c r="E54" s="310"/>
      <c r="F54" s="197"/>
      <c r="G54" s="129"/>
      <c r="H54" s="79"/>
      <c r="I54" s="607"/>
      <c r="J54" s="607"/>
      <c r="K54" s="607"/>
      <c r="L54" s="218"/>
      <c r="M54" s="79"/>
      <c r="N54" s="607"/>
      <c r="O54" s="607"/>
      <c r="P54" s="607"/>
      <c r="Q54" s="180"/>
    </row>
    <row r="55" spans="1:17" ht="18" customHeight="1">
      <c r="A55" s="190">
        <v>31</v>
      </c>
      <c r="B55" s="191" t="s">
        <v>183</v>
      </c>
      <c r="C55" s="192">
        <v>4865076</v>
      </c>
      <c r="D55" s="196" t="s">
        <v>12</v>
      </c>
      <c r="E55" s="310" t="s">
        <v>354</v>
      </c>
      <c r="F55" s="197">
        <v>100</v>
      </c>
      <c r="G55" s="439">
        <v>3913</v>
      </c>
      <c r="H55" s="440">
        <v>3934</v>
      </c>
      <c r="I55" s="607">
        <f>G55-H55</f>
        <v>-21</v>
      </c>
      <c r="J55" s="607">
        <f t="shared" si="1"/>
        <v>-2100</v>
      </c>
      <c r="K55" s="607">
        <f t="shared" si="2"/>
        <v>-0.0021</v>
      </c>
      <c r="L55" s="439">
        <v>21229</v>
      </c>
      <c r="M55" s="440">
        <v>21091</v>
      </c>
      <c r="N55" s="607">
        <f>L55-M55</f>
        <v>138</v>
      </c>
      <c r="O55" s="607">
        <f t="shared" si="4"/>
        <v>13800</v>
      </c>
      <c r="P55" s="607">
        <f t="shared" si="5"/>
        <v>0.0138</v>
      </c>
      <c r="Q55" s="180"/>
    </row>
    <row r="56" spans="1:17" ht="18" customHeight="1">
      <c r="A56" s="190">
        <v>32</v>
      </c>
      <c r="B56" s="194" t="s">
        <v>197</v>
      </c>
      <c r="C56" s="192">
        <v>4865077</v>
      </c>
      <c r="D56" s="196" t="s">
        <v>12</v>
      </c>
      <c r="E56" s="310" t="s">
        <v>354</v>
      </c>
      <c r="F56" s="197">
        <v>100</v>
      </c>
      <c r="G56" s="129"/>
      <c r="H56" s="79"/>
      <c r="I56" s="607">
        <f>G56-H56</f>
        <v>0</v>
      </c>
      <c r="J56" s="607">
        <f t="shared" si="1"/>
        <v>0</v>
      </c>
      <c r="K56" s="607">
        <f t="shared" si="2"/>
        <v>0</v>
      </c>
      <c r="L56" s="529"/>
      <c r="M56" s="79"/>
      <c r="N56" s="607">
        <f>L56-M56</f>
        <v>0</v>
      </c>
      <c r="O56" s="607">
        <f t="shared" si="4"/>
        <v>0</v>
      </c>
      <c r="P56" s="607">
        <f t="shared" si="5"/>
        <v>0</v>
      </c>
      <c r="Q56" s="180"/>
    </row>
    <row r="57" spans="1:17" ht="18" customHeight="1">
      <c r="A57" s="190"/>
      <c r="B57" s="198" t="s">
        <v>173</v>
      </c>
      <c r="C57" s="192"/>
      <c r="D57" s="196"/>
      <c r="E57" s="310"/>
      <c r="F57" s="197"/>
      <c r="G57" s="129"/>
      <c r="H57" s="79"/>
      <c r="I57" s="607"/>
      <c r="J57" s="607"/>
      <c r="K57" s="607"/>
      <c r="L57" s="218"/>
      <c r="M57" s="79"/>
      <c r="N57" s="607"/>
      <c r="O57" s="607"/>
      <c r="P57" s="607"/>
      <c r="Q57" s="180"/>
    </row>
    <row r="58" spans="1:17" ht="18" customHeight="1">
      <c r="A58" s="190">
        <v>33</v>
      </c>
      <c r="B58" s="191" t="s">
        <v>190</v>
      </c>
      <c r="C58" s="192">
        <v>4865093</v>
      </c>
      <c r="D58" s="196" t="s">
        <v>12</v>
      </c>
      <c r="E58" s="310" t="s">
        <v>354</v>
      </c>
      <c r="F58" s="197">
        <v>100</v>
      </c>
      <c r="G58" s="439">
        <v>68993</v>
      </c>
      <c r="H58" s="440">
        <v>66913</v>
      </c>
      <c r="I58" s="607">
        <f>G58-H58</f>
        <v>2080</v>
      </c>
      <c r="J58" s="607">
        <f t="shared" si="1"/>
        <v>208000</v>
      </c>
      <c r="K58" s="607">
        <f t="shared" si="2"/>
        <v>0.208</v>
      </c>
      <c r="L58" s="439">
        <v>65437</v>
      </c>
      <c r="M58" s="440">
        <v>65290</v>
      </c>
      <c r="N58" s="607">
        <f>L58-M58</f>
        <v>147</v>
      </c>
      <c r="O58" s="607">
        <f t="shared" si="4"/>
        <v>14700</v>
      </c>
      <c r="P58" s="607">
        <f t="shared" si="5"/>
        <v>0.0147</v>
      </c>
      <c r="Q58" s="180"/>
    </row>
    <row r="59" spans="1:17" ht="19.5" customHeight="1">
      <c r="A59" s="190">
        <v>34</v>
      </c>
      <c r="B59" s="194" t="s">
        <v>191</v>
      </c>
      <c r="C59" s="192">
        <v>4865094</v>
      </c>
      <c r="D59" s="196" t="s">
        <v>12</v>
      </c>
      <c r="E59" s="310" t="s">
        <v>354</v>
      </c>
      <c r="F59" s="197">
        <v>100</v>
      </c>
      <c r="G59" s="439">
        <v>67115</v>
      </c>
      <c r="H59" s="440">
        <v>65079</v>
      </c>
      <c r="I59" s="607">
        <f>G59-H59</f>
        <v>2036</v>
      </c>
      <c r="J59" s="607">
        <f t="shared" si="1"/>
        <v>203600</v>
      </c>
      <c r="K59" s="607">
        <f t="shared" si="2"/>
        <v>0.2036</v>
      </c>
      <c r="L59" s="439">
        <v>63752</v>
      </c>
      <c r="M59" s="440">
        <v>63750</v>
      </c>
      <c r="N59" s="607">
        <f>L59-M59</f>
        <v>2</v>
      </c>
      <c r="O59" s="607">
        <f t="shared" si="4"/>
        <v>200</v>
      </c>
      <c r="P59" s="607">
        <f t="shared" si="5"/>
        <v>0.0002</v>
      </c>
      <c r="Q59" s="180"/>
    </row>
    <row r="60" spans="1:17" ht="25.5">
      <c r="A60" s="190">
        <v>35</v>
      </c>
      <c r="B60" s="200" t="s">
        <v>217</v>
      </c>
      <c r="C60" s="192">
        <v>4865144</v>
      </c>
      <c r="D60" s="196" t="s">
        <v>12</v>
      </c>
      <c r="E60" s="310" t="s">
        <v>354</v>
      </c>
      <c r="F60" s="197">
        <v>200</v>
      </c>
      <c r="G60" s="682">
        <v>86088</v>
      </c>
      <c r="H60" s="683">
        <v>86634</v>
      </c>
      <c r="I60" s="618">
        <f>G60-H60</f>
        <v>-546</v>
      </c>
      <c r="J60" s="618">
        <f t="shared" si="1"/>
        <v>-109200</v>
      </c>
      <c r="K60" s="618">
        <f t="shared" si="2"/>
        <v>-0.1092</v>
      </c>
      <c r="L60" s="682">
        <v>118057</v>
      </c>
      <c r="M60" s="683">
        <v>118057</v>
      </c>
      <c r="N60" s="618">
        <f>L60-M60</f>
        <v>0</v>
      </c>
      <c r="O60" s="618">
        <f t="shared" si="4"/>
        <v>0</v>
      </c>
      <c r="P60" s="618">
        <f t="shared" si="5"/>
        <v>0</v>
      </c>
      <c r="Q60" s="684"/>
    </row>
    <row r="61" spans="1:17" ht="19.5" customHeight="1">
      <c r="A61" s="190"/>
      <c r="B61" s="198" t="s">
        <v>183</v>
      </c>
      <c r="C61" s="192"/>
      <c r="D61" s="196"/>
      <c r="E61" s="193"/>
      <c r="F61" s="197"/>
      <c r="G61" s="439"/>
      <c r="H61" s="440"/>
      <c r="I61" s="607"/>
      <c r="J61" s="607"/>
      <c r="K61" s="607"/>
      <c r="L61" s="218"/>
      <c r="M61" s="79"/>
      <c r="N61" s="607"/>
      <c r="O61" s="607"/>
      <c r="P61" s="607"/>
      <c r="Q61" s="180"/>
    </row>
    <row r="62" spans="1:17" ht="18">
      <c r="A62" s="190">
        <v>36</v>
      </c>
      <c r="B62" s="191" t="s">
        <v>184</v>
      </c>
      <c r="C62" s="192">
        <v>4865143</v>
      </c>
      <c r="D62" s="196" t="s">
        <v>12</v>
      </c>
      <c r="E62" s="193" t="s">
        <v>13</v>
      </c>
      <c r="F62" s="197">
        <v>100</v>
      </c>
      <c r="G62" s="439">
        <v>51490</v>
      </c>
      <c r="H62" s="440">
        <v>49092</v>
      </c>
      <c r="I62" s="607">
        <f>G62-H62</f>
        <v>2398</v>
      </c>
      <c r="J62" s="607">
        <f t="shared" si="1"/>
        <v>239800</v>
      </c>
      <c r="K62" s="607">
        <f t="shared" si="2"/>
        <v>0.2398</v>
      </c>
      <c r="L62" s="439">
        <v>909270</v>
      </c>
      <c r="M62" s="440">
        <v>909270</v>
      </c>
      <c r="N62" s="607">
        <f>L62-M62</f>
        <v>0</v>
      </c>
      <c r="O62" s="607">
        <f t="shared" si="4"/>
        <v>0</v>
      </c>
      <c r="P62" s="607">
        <f t="shared" si="5"/>
        <v>0</v>
      </c>
      <c r="Q62" s="572"/>
    </row>
    <row r="63" spans="1:20" ht="18" customHeight="1" thickBot="1">
      <c r="A63" s="201"/>
      <c r="B63" s="202"/>
      <c r="C63" s="203"/>
      <c r="D63" s="204"/>
      <c r="E63" s="205"/>
      <c r="F63" s="206"/>
      <c r="G63" s="207"/>
      <c r="H63" s="208"/>
      <c r="I63" s="209"/>
      <c r="J63" s="209"/>
      <c r="K63" s="209"/>
      <c r="L63" s="210"/>
      <c r="M63" s="208"/>
      <c r="N63" s="209"/>
      <c r="O63" s="209"/>
      <c r="P63" s="209"/>
      <c r="Q63" s="212"/>
      <c r="R63" s="93"/>
      <c r="S63" s="93"/>
      <c r="T63" s="93"/>
    </row>
    <row r="64" spans="1:20" ht="15.75" customHeight="1" thickTop="1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3"/>
      <c r="R64" s="93"/>
      <c r="S64" s="93"/>
      <c r="T64" s="93"/>
    </row>
    <row r="65" spans="1:20" ht="24" thickBot="1">
      <c r="A65" s="524" t="s">
        <v>374</v>
      </c>
      <c r="G65" s="19"/>
      <c r="H65" s="19"/>
      <c r="I65" s="56" t="s">
        <v>406</v>
      </c>
      <c r="J65" s="19"/>
      <c r="K65" s="19"/>
      <c r="L65" s="19"/>
      <c r="M65" s="19"/>
      <c r="N65" s="56" t="s">
        <v>407</v>
      </c>
      <c r="O65" s="19"/>
      <c r="P65" s="19"/>
      <c r="R65" s="93"/>
      <c r="S65" s="93"/>
      <c r="T65" s="93"/>
    </row>
    <row r="66" spans="1:20" ht="39.75" thickBot="1" thickTop="1">
      <c r="A66" s="41" t="s">
        <v>8</v>
      </c>
      <c r="B66" s="38" t="s">
        <v>9</v>
      </c>
      <c r="C66" s="39" t="s">
        <v>1</v>
      </c>
      <c r="D66" s="39" t="s">
        <v>2</v>
      </c>
      <c r="E66" s="39" t="s">
        <v>3</v>
      </c>
      <c r="F66" s="39" t="s">
        <v>10</v>
      </c>
      <c r="G66" s="41" t="str">
        <f>G5</f>
        <v>FINAL READING 01/12/2014</v>
      </c>
      <c r="H66" s="39" t="str">
        <f>H5</f>
        <v>INTIAL READING 01/11/2014</v>
      </c>
      <c r="I66" s="39" t="s">
        <v>4</v>
      </c>
      <c r="J66" s="39" t="s">
        <v>5</v>
      </c>
      <c r="K66" s="39" t="s">
        <v>6</v>
      </c>
      <c r="L66" s="41" t="str">
        <f>G66</f>
        <v>FINAL READING 01/12/2014</v>
      </c>
      <c r="M66" s="39" t="str">
        <f>H66</f>
        <v>INTIAL READING 01/11/2014</v>
      </c>
      <c r="N66" s="39" t="s">
        <v>4</v>
      </c>
      <c r="O66" s="39" t="s">
        <v>5</v>
      </c>
      <c r="P66" s="39" t="s">
        <v>6</v>
      </c>
      <c r="Q66" s="213" t="s">
        <v>317</v>
      </c>
      <c r="R66" s="93"/>
      <c r="S66" s="93"/>
      <c r="T66" s="93"/>
    </row>
    <row r="67" spans="1:20" ht="15.75" customHeight="1" thickTop="1">
      <c r="A67" s="543"/>
      <c r="B67" s="544"/>
      <c r="C67" s="544"/>
      <c r="D67" s="544"/>
      <c r="E67" s="544"/>
      <c r="F67" s="547"/>
      <c r="G67" s="544"/>
      <c r="H67" s="544"/>
      <c r="I67" s="544"/>
      <c r="J67" s="544"/>
      <c r="K67" s="547"/>
      <c r="L67" s="544"/>
      <c r="M67" s="544"/>
      <c r="N67" s="544"/>
      <c r="O67" s="544"/>
      <c r="P67" s="544"/>
      <c r="Q67" s="550"/>
      <c r="R67" s="93"/>
      <c r="S67" s="93"/>
      <c r="T67" s="93"/>
    </row>
    <row r="68" spans="1:20" ht="15.75" customHeight="1">
      <c r="A68" s="545"/>
      <c r="B68" s="396" t="s">
        <v>371</v>
      </c>
      <c r="C68" s="433"/>
      <c r="D68" s="460"/>
      <c r="E68" s="423"/>
      <c r="F68" s="197"/>
      <c r="G68" s="546"/>
      <c r="H68" s="546"/>
      <c r="I68" s="546"/>
      <c r="J68" s="546"/>
      <c r="K68" s="546"/>
      <c r="L68" s="545"/>
      <c r="M68" s="546"/>
      <c r="N68" s="546"/>
      <c r="O68" s="546"/>
      <c r="P68" s="546"/>
      <c r="Q68" s="551"/>
      <c r="R68" s="93"/>
      <c r="S68" s="93"/>
      <c r="T68" s="93"/>
    </row>
    <row r="69" spans="1:20" s="719" customFormat="1" ht="15.75" customHeight="1">
      <c r="A69" s="190">
        <v>1</v>
      </c>
      <c r="B69" s="191" t="s">
        <v>372</v>
      </c>
      <c r="C69" s="192">
        <v>4902555</v>
      </c>
      <c r="D69" s="460" t="s">
        <v>12</v>
      </c>
      <c r="E69" s="423" t="s">
        <v>354</v>
      </c>
      <c r="F69" s="197">
        <v>-75</v>
      </c>
      <c r="G69" s="442">
        <v>197</v>
      </c>
      <c r="H69" s="443">
        <v>268</v>
      </c>
      <c r="I69" s="349">
        <f>G69-H69</f>
        <v>-71</v>
      </c>
      <c r="J69" s="349">
        <f>$F69*I69</f>
        <v>5325</v>
      </c>
      <c r="K69" s="349">
        <f>J69/1000000</f>
        <v>0.005325</v>
      </c>
      <c r="L69" s="442">
        <v>1954</v>
      </c>
      <c r="M69" s="443">
        <v>1954</v>
      </c>
      <c r="N69" s="349">
        <f>L69-M69</f>
        <v>0</v>
      </c>
      <c r="O69" s="349">
        <f>$F69*N69</f>
        <v>0</v>
      </c>
      <c r="P69" s="349">
        <f>O69/1000000</f>
        <v>0</v>
      </c>
      <c r="Q69" s="776"/>
      <c r="R69" s="111"/>
      <c r="S69" s="111"/>
      <c r="T69" s="111"/>
    </row>
    <row r="70" spans="1:20" ht="15.75" customHeight="1">
      <c r="A70" s="549">
        <v>2</v>
      </c>
      <c r="B70" s="191" t="s">
        <v>373</v>
      </c>
      <c r="C70" s="192">
        <v>4902587</v>
      </c>
      <c r="D70" s="460" t="s">
        <v>12</v>
      </c>
      <c r="E70" s="423" t="s">
        <v>354</v>
      </c>
      <c r="F70" s="197">
        <v>-100</v>
      </c>
      <c r="G70" s="439">
        <v>11289</v>
      </c>
      <c r="H70" s="440">
        <v>10801</v>
      </c>
      <c r="I70" s="607">
        <f>G70-H70</f>
        <v>488</v>
      </c>
      <c r="J70" s="607">
        <f>$F70*I70</f>
        <v>-48800</v>
      </c>
      <c r="K70" s="607">
        <f>J70/1000000</f>
        <v>-0.0488</v>
      </c>
      <c r="L70" s="439">
        <v>26588</v>
      </c>
      <c r="M70" s="440">
        <v>26588</v>
      </c>
      <c r="N70" s="607">
        <f>L70-M70</f>
        <v>0</v>
      </c>
      <c r="O70" s="607">
        <f>$F70*N70</f>
        <v>0</v>
      </c>
      <c r="P70" s="607">
        <f>O70/1000000</f>
        <v>0</v>
      </c>
      <c r="Q70" s="551"/>
      <c r="R70" s="93"/>
      <c r="S70" s="93"/>
      <c r="T70" s="93"/>
    </row>
    <row r="71" spans="1:20" ht="15.75" customHeight="1" thickBot="1">
      <c r="A71" s="210"/>
      <c r="B71" s="208"/>
      <c r="C71" s="208"/>
      <c r="D71" s="208"/>
      <c r="E71" s="208"/>
      <c r="F71" s="548"/>
      <c r="G71" s="208"/>
      <c r="H71" s="208"/>
      <c r="I71" s="208"/>
      <c r="J71" s="208"/>
      <c r="K71" s="548"/>
      <c r="L71" s="208"/>
      <c r="M71" s="208"/>
      <c r="N71" s="208"/>
      <c r="O71" s="208"/>
      <c r="P71" s="208"/>
      <c r="Q71" s="212"/>
      <c r="R71" s="93"/>
      <c r="S71" s="93"/>
      <c r="T71" s="93"/>
    </row>
    <row r="72" spans="1:20" ht="15.75" customHeight="1" thickTop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3"/>
      <c r="R72" s="93"/>
      <c r="S72" s="93"/>
      <c r="T72" s="93"/>
    </row>
    <row r="73" spans="1:20" ht="15.7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3"/>
      <c r="R73" s="93"/>
      <c r="S73" s="93"/>
      <c r="T73" s="93"/>
    </row>
    <row r="74" spans="1:16" ht="25.5" customHeight="1">
      <c r="A74" s="211" t="s">
        <v>346</v>
      </c>
      <c r="B74" s="90"/>
      <c r="C74" s="91"/>
      <c r="D74" s="90"/>
      <c r="E74" s="90"/>
      <c r="F74" s="90"/>
      <c r="G74" s="90"/>
      <c r="H74" s="90"/>
      <c r="I74" s="90"/>
      <c r="J74" s="90"/>
      <c r="K74" s="672">
        <f>SUM(K9:K63)+SUM(K69:K71)-K32</f>
        <v>6.943325</v>
      </c>
      <c r="L74" s="673"/>
      <c r="M74" s="673"/>
      <c r="N74" s="673"/>
      <c r="O74" s="673"/>
      <c r="P74" s="672">
        <f>SUM(P9:P63)+SUM(P69:P71)-P32</f>
        <v>-0.9132</v>
      </c>
    </row>
    <row r="75" spans="1:16" ht="12.7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1:16" ht="9.75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1:16" ht="12.75" hidden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1:16" ht="23.25" customHeight="1" thickBot="1">
      <c r="A78" s="90"/>
      <c r="B78" s="90"/>
      <c r="C78" s="296"/>
      <c r="D78" s="90"/>
      <c r="E78" s="90"/>
      <c r="F78" s="90"/>
      <c r="G78" s="90"/>
      <c r="H78" s="90"/>
      <c r="I78" s="90"/>
      <c r="J78" s="298"/>
      <c r="K78" s="315" t="s">
        <v>347</v>
      </c>
      <c r="L78" s="90"/>
      <c r="M78" s="90"/>
      <c r="N78" s="90"/>
      <c r="O78" s="90"/>
      <c r="P78" s="315" t="s">
        <v>348</v>
      </c>
    </row>
    <row r="79" spans="1:17" ht="20.25">
      <c r="A79" s="293"/>
      <c r="B79" s="294"/>
      <c r="C79" s="211"/>
      <c r="D79" s="57"/>
      <c r="E79" s="57"/>
      <c r="F79" s="57"/>
      <c r="G79" s="57"/>
      <c r="H79" s="57"/>
      <c r="I79" s="57"/>
      <c r="J79" s="295"/>
      <c r="K79" s="294"/>
      <c r="L79" s="294"/>
      <c r="M79" s="294"/>
      <c r="N79" s="294"/>
      <c r="O79" s="294"/>
      <c r="P79" s="294"/>
      <c r="Q79" s="58"/>
    </row>
    <row r="80" spans="1:17" ht="20.25">
      <c r="A80" s="297"/>
      <c r="B80" s="211" t="s">
        <v>344</v>
      </c>
      <c r="C80" s="211"/>
      <c r="D80" s="288"/>
      <c r="E80" s="288"/>
      <c r="F80" s="288"/>
      <c r="G80" s="288"/>
      <c r="H80" s="288"/>
      <c r="I80" s="288"/>
      <c r="J80" s="288"/>
      <c r="K80" s="674">
        <f>K74</f>
        <v>6.943325</v>
      </c>
      <c r="L80" s="675"/>
      <c r="M80" s="675"/>
      <c r="N80" s="675"/>
      <c r="O80" s="675"/>
      <c r="P80" s="674">
        <f>P74</f>
        <v>-0.9132</v>
      </c>
      <c r="Q80" s="59"/>
    </row>
    <row r="81" spans="1:17" ht="20.25">
      <c r="A81" s="297"/>
      <c r="B81" s="211"/>
      <c r="C81" s="211"/>
      <c r="D81" s="288"/>
      <c r="E81" s="288"/>
      <c r="F81" s="288"/>
      <c r="G81" s="288"/>
      <c r="H81" s="288"/>
      <c r="I81" s="290"/>
      <c r="J81" s="130"/>
      <c r="K81" s="78"/>
      <c r="L81" s="78"/>
      <c r="M81" s="78"/>
      <c r="N81" s="78"/>
      <c r="O81" s="78"/>
      <c r="P81" s="78"/>
      <c r="Q81" s="59"/>
    </row>
    <row r="82" spans="1:17" ht="20.25">
      <c r="A82" s="297"/>
      <c r="B82" s="211" t="s">
        <v>337</v>
      </c>
      <c r="C82" s="211"/>
      <c r="D82" s="288"/>
      <c r="E82" s="288"/>
      <c r="F82" s="288"/>
      <c r="G82" s="288"/>
      <c r="H82" s="288"/>
      <c r="I82" s="288"/>
      <c r="J82" s="288"/>
      <c r="K82" s="674">
        <f>'STEPPED UP GENCO'!K46</f>
        <v>0.07724985000000001</v>
      </c>
      <c r="L82" s="674"/>
      <c r="M82" s="674"/>
      <c r="N82" s="674"/>
      <c r="O82" s="674"/>
      <c r="P82" s="674">
        <f>'STEPPED UP GENCO'!P46</f>
        <v>-0.4639172180000001</v>
      </c>
      <c r="Q82" s="59"/>
    </row>
    <row r="83" spans="1:17" ht="20.25">
      <c r="A83" s="297"/>
      <c r="B83" s="211"/>
      <c r="C83" s="211"/>
      <c r="D83" s="291"/>
      <c r="E83" s="291"/>
      <c r="F83" s="291"/>
      <c r="G83" s="291"/>
      <c r="H83" s="291"/>
      <c r="I83" s="292"/>
      <c r="J83" s="287"/>
      <c r="K83" s="19"/>
      <c r="L83" s="19"/>
      <c r="M83" s="19"/>
      <c r="N83" s="19"/>
      <c r="O83" s="19"/>
      <c r="P83" s="19"/>
      <c r="Q83" s="59"/>
    </row>
    <row r="84" spans="1:17" ht="20.25">
      <c r="A84" s="297"/>
      <c r="B84" s="211" t="s">
        <v>345</v>
      </c>
      <c r="C84" s="211"/>
      <c r="D84" s="19"/>
      <c r="E84" s="19"/>
      <c r="F84" s="19"/>
      <c r="G84" s="19"/>
      <c r="H84" s="19"/>
      <c r="I84" s="19"/>
      <c r="J84" s="19"/>
      <c r="K84" s="300">
        <f>SUM(K80:K83)</f>
        <v>7.02057485</v>
      </c>
      <c r="L84" s="19"/>
      <c r="M84" s="19"/>
      <c r="N84" s="19"/>
      <c r="O84" s="19"/>
      <c r="P84" s="503">
        <f>SUM(P80:P83)</f>
        <v>-1.377117218</v>
      </c>
      <c r="Q84" s="59"/>
    </row>
    <row r="85" spans="1:17" ht="20.25">
      <c r="A85" s="275"/>
      <c r="B85" s="19"/>
      <c r="C85" s="211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59"/>
    </row>
    <row r="86" spans="1:17" ht="13.5" thickBot="1">
      <c r="A86" s="276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186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50" zoomScaleNormal="70" zoomScaleSheetLayoutView="50" zoomScalePageLayoutView="0" workbookViewId="0" topLeftCell="A1">
      <selection activeCell="L29" sqref="L29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244</v>
      </c>
    </row>
    <row r="2" spans="1:17" ht="23.25" customHeight="1">
      <c r="A2" s="2" t="s">
        <v>245</v>
      </c>
      <c r="P2" s="346" t="str">
        <f>NDPL!Q1</f>
        <v>NOVEMBER-2014</v>
      </c>
      <c r="Q2" s="346"/>
    </row>
    <row r="3" ht="23.25">
      <c r="A3" s="222" t="s">
        <v>221</v>
      </c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51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01/12/2014</v>
      </c>
      <c r="H5" s="39" t="str">
        <f>NDPL!H5</f>
        <v>INTIAL READING 01/11/2014</v>
      </c>
      <c r="I5" s="39" t="s">
        <v>4</v>
      </c>
      <c r="J5" s="39" t="s">
        <v>5</v>
      </c>
      <c r="K5" s="39" t="s">
        <v>6</v>
      </c>
      <c r="L5" s="41" t="str">
        <f>NDPL!G5</f>
        <v>FINAL READING 01/12/2014</v>
      </c>
      <c r="M5" s="39" t="str">
        <f>NDPL!H5</f>
        <v>INTIAL READING 01/11/2014</v>
      </c>
      <c r="N5" s="39" t="s">
        <v>4</v>
      </c>
      <c r="O5" s="39" t="s">
        <v>5</v>
      </c>
      <c r="P5" s="39" t="s">
        <v>6</v>
      </c>
      <c r="Q5" s="213" t="s">
        <v>317</v>
      </c>
    </row>
    <row r="6" ht="14.25" thickBot="1" thickTop="1"/>
    <row r="7" spans="1:17" ht="24" customHeight="1" thickTop="1">
      <c r="A7" s="594" t="s">
        <v>238</v>
      </c>
      <c r="B7" s="69"/>
      <c r="C7" s="70"/>
      <c r="D7" s="70"/>
      <c r="E7" s="70"/>
      <c r="F7" s="70"/>
      <c r="G7" s="73"/>
      <c r="H7" s="72"/>
      <c r="I7" s="72"/>
      <c r="J7" s="72"/>
      <c r="K7" s="648"/>
      <c r="L7" s="575"/>
      <c r="M7" s="528"/>
      <c r="N7" s="72"/>
      <c r="O7" s="72"/>
      <c r="P7" s="659"/>
      <c r="Q7" s="179"/>
    </row>
    <row r="8" spans="1:17" ht="24" customHeight="1">
      <c r="A8" s="325" t="s">
        <v>222</v>
      </c>
      <c r="B8" s="221"/>
      <c r="C8" s="221"/>
      <c r="D8" s="221"/>
      <c r="E8" s="221"/>
      <c r="F8" s="221"/>
      <c r="G8" s="128"/>
      <c r="H8" s="78"/>
      <c r="I8" s="79"/>
      <c r="J8" s="79"/>
      <c r="K8" s="649"/>
      <c r="L8" s="218"/>
      <c r="M8" s="79"/>
      <c r="N8" s="79"/>
      <c r="O8" s="79"/>
      <c r="P8" s="660"/>
      <c r="Q8" s="180"/>
    </row>
    <row r="9" spans="1:17" ht="24" customHeight="1">
      <c r="A9" s="593" t="s">
        <v>223</v>
      </c>
      <c r="B9" s="221"/>
      <c r="C9" s="221"/>
      <c r="D9" s="221"/>
      <c r="E9" s="221"/>
      <c r="F9" s="221"/>
      <c r="G9" s="128"/>
      <c r="H9" s="78"/>
      <c r="I9" s="79"/>
      <c r="J9" s="79"/>
      <c r="K9" s="649"/>
      <c r="L9" s="218"/>
      <c r="M9" s="79"/>
      <c r="N9" s="79"/>
      <c r="O9" s="79"/>
      <c r="P9" s="660"/>
      <c r="Q9" s="180"/>
    </row>
    <row r="10" spans="1:17" ht="24" customHeight="1">
      <c r="A10" s="324">
        <v>1</v>
      </c>
      <c r="B10" s="327" t="s">
        <v>241</v>
      </c>
      <c r="C10" s="582">
        <v>4864848</v>
      </c>
      <c r="D10" s="329" t="s">
        <v>12</v>
      </c>
      <c r="E10" s="328" t="s">
        <v>354</v>
      </c>
      <c r="F10" s="329">
        <v>1000</v>
      </c>
      <c r="G10" s="621">
        <v>1412</v>
      </c>
      <c r="H10" s="622">
        <v>1357</v>
      </c>
      <c r="I10" s="588">
        <f aca="true" t="shared" si="0" ref="I10:I15">G10-H10</f>
        <v>55</v>
      </c>
      <c r="J10" s="588">
        <f aca="true" t="shared" si="1" ref="J10:J34">$F10*I10</f>
        <v>55000</v>
      </c>
      <c r="K10" s="650">
        <f aca="true" t="shared" si="2" ref="K10:K34">J10/1000000</f>
        <v>0.055</v>
      </c>
      <c r="L10" s="621">
        <v>27620</v>
      </c>
      <c r="M10" s="622">
        <v>27552</v>
      </c>
      <c r="N10" s="588">
        <f aca="true" t="shared" si="3" ref="N10:N15">L10-M10</f>
        <v>68</v>
      </c>
      <c r="O10" s="588">
        <f aca="true" t="shared" si="4" ref="O10:O34">$F10*N10</f>
        <v>68000</v>
      </c>
      <c r="P10" s="661">
        <f aca="true" t="shared" si="5" ref="P10:P34">O10/1000000</f>
        <v>0.068</v>
      </c>
      <c r="Q10" s="180"/>
    </row>
    <row r="11" spans="1:17" ht="24" customHeight="1">
      <c r="A11" s="324">
        <v>2</v>
      </c>
      <c r="B11" s="327" t="s">
        <v>242</v>
      </c>
      <c r="C11" s="582">
        <v>4864849</v>
      </c>
      <c r="D11" s="329" t="s">
        <v>12</v>
      </c>
      <c r="E11" s="328" t="s">
        <v>354</v>
      </c>
      <c r="F11" s="329">
        <v>1000</v>
      </c>
      <c r="G11" s="621">
        <v>983</v>
      </c>
      <c r="H11" s="622">
        <v>972</v>
      </c>
      <c r="I11" s="588">
        <f t="shared" si="0"/>
        <v>11</v>
      </c>
      <c r="J11" s="588">
        <f t="shared" si="1"/>
        <v>11000</v>
      </c>
      <c r="K11" s="650">
        <f t="shared" si="2"/>
        <v>0.011</v>
      </c>
      <c r="L11" s="621">
        <v>29135</v>
      </c>
      <c r="M11" s="622">
        <v>29115</v>
      </c>
      <c r="N11" s="588">
        <f t="shared" si="3"/>
        <v>20</v>
      </c>
      <c r="O11" s="588">
        <f t="shared" si="4"/>
        <v>20000</v>
      </c>
      <c r="P11" s="661">
        <f t="shared" si="5"/>
        <v>0.02</v>
      </c>
      <c r="Q11" s="180"/>
    </row>
    <row r="12" spans="1:17" ht="24" customHeight="1">
      <c r="A12" s="324">
        <v>3</v>
      </c>
      <c r="B12" s="327" t="s">
        <v>224</v>
      </c>
      <c r="C12" s="582">
        <v>4864846</v>
      </c>
      <c r="D12" s="329" t="s">
        <v>12</v>
      </c>
      <c r="E12" s="328" t="s">
        <v>354</v>
      </c>
      <c r="F12" s="329">
        <v>1000</v>
      </c>
      <c r="G12" s="621">
        <v>2413</v>
      </c>
      <c r="H12" s="622">
        <v>2280</v>
      </c>
      <c r="I12" s="588">
        <f t="shared" si="0"/>
        <v>133</v>
      </c>
      <c r="J12" s="588">
        <f t="shared" si="1"/>
        <v>133000</v>
      </c>
      <c r="K12" s="650">
        <f t="shared" si="2"/>
        <v>0.133</v>
      </c>
      <c r="L12" s="621">
        <v>36242</v>
      </c>
      <c r="M12" s="622">
        <v>36135</v>
      </c>
      <c r="N12" s="588">
        <f t="shared" si="3"/>
        <v>107</v>
      </c>
      <c r="O12" s="588">
        <f t="shared" si="4"/>
        <v>107000</v>
      </c>
      <c r="P12" s="661">
        <f t="shared" si="5"/>
        <v>0.107</v>
      </c>
      <c r="Q12" s="180"/>
    </row>
    <row r="13" spans="1:17" ht="24" customHeight="1">
      <c r="A13" s="324">
        <v>4</v>
      </c>
      <c r="B13" s="327" t="s">
        <v>225</v>
      </c>
      <c r="C13" s="582">
        <v>4864847</v>
      </c>
      <c r="D13" s="329" t="s">
        <v>12</v>
      </c>
      <c r="E13" s="328" t="s">
        <v>354</v>
      </c>
      <c r="F13" s="329">
        <v>1000</v>
      </c>
      <c r="G13" s="621">
        <v>889</v>
      </c>
      <c r="H13" s="622">
        <v>894</v>
      </c>
      <c r="I13" s="588">
        <f t="shared" si="0"/>
        <v>-5</v>
      </c>
      <c r="J13" s="588">
        <f t="shared" si="1"/>
        <v>-5000</v>
      </c>
      <c r="K13" s="650">
        <f t="shared" si="2"/>
        <v>-0.005</v>
      </c>
      <c r="L13" s="621">
        <v>20417</v>
      </c>
      <c r="M13" s="622">
        <v>20421</v>
      </c>
      <c r="N13" s="588">
        <f t="shared" si="3"/>
        <v>-4</v>
      </c>
      <c r="O13" s="588">
        <f t="shared" si="4"/>
        <v>-4000</v>
      </c>
      <c r="P13" s="661">
        <f t="shared" si="5"/>
        <v>-0.004</v>
      </c>
      <c r="Q13" s="180"/>
    </row>
    <row r="14" spans="1:17" ht="24" customHeight="1">
      <c r="A14" s="324">
        <v>5</v>
      </c>
      <c r="B14" s="327" t="s">
        <v>415</v>
      </c>
      <c r="C14" s="582">
        <v>4864850</v>
      </c>
      <c r="D14" s="329" t="s">
        <v>12</v>
      </c>
      <c r="E14" s="328" t="s">
        <v>354</v>
      </c>
      <c r="F14" s="329">
        <v>1000</v>
      </c>
      <c r="G14" s="621">
        <v>4457</v>
      </c>
      <c r="H14" s="622">
        <v>4290</v>
      </c>
      <c r="I14" s="588">
        <f t="shared" si="0"/>
        <v>167</v>
      </c>
      <c r="J14" s="588">
        <f t="shared" si="1"/>
        <v>167000</v>
      </c>
      <c r="K14" s="650">
        <f t="shared" si="2"/>
        <v>0.167</v>
      </c>
      <c r="L14" s="621">
        <v>10879</v>
      </c>
      <c r="M14" s="622">
        <v>10879</v>
      </c>
      <c r="N14" s="588">
        <f t="shared" si="3"/>
        <v>0</v>
      </c>
      <c r="O14" s="588">
        <f t="shared" si="4"/>
        <v>0</v>
      </c>
      <c r="P14" s="661">
        <f t="shared" si="5"/>
        <v>0</v>
      </c>
      <c r="Q14" s="180"/>
    </row>
    <row r="15" spans="1:17" ht="24" customHeight="1">
      <c r="A15" s="324">
        <v>6</v>
      </c>
      <c r="B15" s="327" t="s">
        <v>414</v>
      </c>
      <c r="C15" s="582">
        <v>4864900</v>
      </c>
      <c r="D15" s="329" t="s">
        <v>12</v>
      </c>
      <c r="E15" s="328" t="s">
        <v>354</v>
      </c>
      <c r="F15" s="329">
        <v>500</v>
      </c>
      <c r="G15" s="621">
        <v>11652</v>
      </c>
      <c r="H15" s="622">
        <v>11658</v>
      </c>
      <c r="I15" s="588">
        <f t="shared" si="0"/>
        <v>-6</v>
      </c>
      <c r="J15" s="588">
        <f>$F15*I15</f>
        <v>-3000</v>
      </c>
      <c r="K15" s="650">
        <f>J15/1000000</f>
        <v>-0.003</v>
      </c>
      <c r="L15" s="621">
        <v>59029</v>
      </c>
      <c r="M15" s="622">
        <v>59030</v>
      </c>
      <c r="N15" s="588">
        <f t="shared" si="3"/>
        <v>-1</v>
      </c>
      <c r="O15" s="588">
        <f>$F15*N15</f>
        <v>-500</v>
      </c>
      <c r="P15" s="661">
        <f>O15/1000000</f>
        <v>-0.0005</v>
      </c>
      <c r="Q15" s="180"/>
    </row>
    <row r="16" spans="1:17" ht="24" customHeight="1">
      <c r="A16" s="591" t="s">
        <v>226</v>
      </c>
      <c r="B16" s="330"/>
      <c r="C16" s="583"/>
      <c r="D16" s="331"/>
      <c r="E16" s="330"/>
      <c r="F16" s="331"/>
      <c r="G16" s="589"/>
      <c r="H16" s="588"/>
      <c r="I16" s="588"/>
      <c r="J16" s="588"/>
      <c r="K16" s="650"/>
      <c r="L16" s="589"/>
      <c r="M16" s="588"/>
      <c r="N16" s="588"/>
      <c r="O16" s="588"/>
      <c r="P16" s="661"/>
      <c r="Q16" s="180"/>
    </row>
    <row r="17" spans="1:17" ht="24" customHeight="1">
      <c r="A17" s="592">
        <v>7</v>
      </c>
      <c r="B17" s="330" t="s">
        <v>243</v>
      </c>
      <c r="C17" s="583">
        <v>4864804</v>
      </c>
      <c r="D17" s="331" t="s">
        <v>12</v>
      </c>
      <c r="E17" s="328" t="s">
        <v>354</v>
      </c>
      <c r="F17" s="331">
        <v>100</v>
      </c>
      <c r="G17" s="621">
        <v>995580</v>
      </c>
      <c r="H17" s="622">
        <v>995804</v>
      </c>
      <c r="I17" s="588">
        <f>G17-H17</f>
        <v>-224</v>
      </c>
      <c r="J17" s="588">
        <f t="shared" si="1"/>
        <v>-22400</v>
      </c>
      <c r="K17" s="650">
        <f t="shared" si="2"/>
        <v>-0.0224</v>
      </c>
      <c r="L17" s="621">
        <v>999945</v>
      </c>
      <c r="M17" s="622">
        <v>999945</v>
      </c>
      <c r="N17" s="588">
        <f>L17-M17</f>
        <v>0</v>
      </c>
      <c r="O17" s="588">
        <f t="shared" si="4"/>
        <v>0</v>
      </c>
      <c r="P17" s="661">
        <f t="shared" si="5"/>
        <v>0</v>
      </c>
      <c r="Q17" s="180"/>
    </row>
    <row r="18" spans="1:17" ht="24" customHeight="1">
      <c r="A18" s="592">
        <v>8</v>
      </c>
      <c r="B18" s="330" t="s">
        <v>242</v>
      </c>
      <c r="C18" s="583">
        <v>4865163</v>
      </c>
      <c r="D18" s="331" t="s">
        <v>12</v>
      </c>
      <c r="E18" s="328" t="s">
        <v>354</v>
      </c>
      <c r="F18" s="331">
        <v>100</v>
      </c>
      <c r="G18" s="621">
        <v>996426</v>
      </c>
      <c r="H18" s="622">
        <v>996479</v>
      </c>
      <c r="I18" s="588">
        <f>G18-H18</f>
        <v>-53</v>
      </c>
      <c r="J18" s="588">
        <f t="shared" si="1"/>
        <v>-5300</v>
      </c>
      <c r="K18" s="650">
        <f t="shared" si="2"/>
        <v>-0.0053</v>
      </c>
      <c r="L18" s="621">
        <v>999911</v>
      </c>
      <c r="M18" s="622">
        <v>999911</v>
      </c>
      <c r="N18" s="588">
        <f>L18-M18</f>
        <v>0</v>
      </c>
      <c r="O18" s="588">
        <f t="shared" si="4"/>
        <v>0</v>
      </c>
      <c r="P18" s="661">
        <f t="shared" si="5"/>
        <v>0</v>
      </c>
      <c r="Q18" s="180"/>
    </row>
    <row r="19" spans="1:17" ht="24" customHeight="1">
      <c r="A19" s="332"/>
      <c r="B19" s="330"/>
      <c r="C19" s="583"/>
      <c r="D19" s="331"/>
      <c r="E19" s="107"/>
      <c r="F19" s="331"/>
      <c r="G19" s="218"/>
      <c r="H19" s="79"/>
      <c r="I19" s="79"/>
      <c r="J19" s="79"/>
      <c r="K19" s="649"/>
      <c r="L19" s="218"/>
      <c r="M19" s="79"/>
      <c r="N19" s="79"/>
      <c r="O19" s="79"/>
      <c r="P19" s="660"/>
      <c r="Q19" s="180"/>
    </row>
    <row r="20" spans="1:17" ht="24" customHeight="1">
      <c r="A20" s="332"/>
      <c r="B20" s="337" t="s">
        <v>237</v>
      </c>
      <c r="C20" s="584"/>
      <c r="D20" s="331"/>
      <c r="E20" s="330"/>
      <c r="F20" s="333"/>
      <c r="G20" s="218"/>
      <c r="H20" s="79"/>
      <c r="I20" s="79"/>
      <c r="J20" s="79"/>
      <c r="K20" s="651">
        <f>SUM(K10:K18)</f>
        <v>0.3303</v>
      </c>
      <c r="L20" s="576"/>
      <c r="M20" s="322"/>
      <c r="N20" s="322"/>
      <c r="O20" s="322"/>
      <c r="P20" s="662">
        <f>SUM(P10:P18)</f>
        <v>0.1905</v>
      </c>
      <c r="Q20" s="180"/>
    </row>
    <row r="21" spans="1:17" ht="24" customHeight="1">
      <c r="A21" s="332"/>
      <c r="B21" s="220"/>
      <c r="C21" s="584"/>
      <c r="D21" s="331"/>
      <c r="E21" s="330"/>
      <c r="F21" s="333"/>
      <c r="G21" s="218"/>
      <c r="H21" s="79"/>
      <c r="I21" s="79"/>
      <c r="J21" s="79"/>
      <c r="K21" s="652"/>
      <c r="L21" s="218"/>
      <c r="M21" s="79"/>
      <c r="N21" s="79"/>
      <c r="O21" s="79"/>
      <c r="P21" s="663"/>
      <c r="Q21" s="180"/>
    </row>
    <row r="22" spans="1:17" ht="24" customHeight="1">
      <c r="A22" s="591" t="s">
        <v>227</v>
      </c>
      <c r="B22" s="221"/>
      <c r="C22" s="323"/>
      <c r="D22" s="333"/>
      <c r="E22" s="221"/>
      <c r="F22" s="333"/>
      <c r="G22" s="218"/>
      <c r="H22" s="79"/>
      <c r="I22" s="79"/>
      <c r="J22" s="79"/>
      <c r="K22" s="649"/>
      <c r="L22" s="218"/>
      <c r="M22" s="79"/>
      <c r="N22" s="79"/>
      <c r="O22" s="79"/>
      <c r="P22" s="660"/>
      <c r="Q22" s="180"/>
    </row>
    <row r="23" spans="1:17" ht="24" customHeight="1">
      <c r="A23" s="332"/>
      <c r="B23" s="221"/>
      <c r="C23" s="323"/>
      <c r="D23" s="333"/>
      <c r="E23" s="221"/>
      <c r="F23" s="333"/>
      <c r="G23" s="218"/>
      <c r="H23" s="79"/>
      <c r="I23" s="79"/>
      <c r="J23" s="79"/>
      <c r="K23" s="649"/>
      <c r="L23" s="218"/>
      <c r="M23" s="79"/>
      <c r="N23" s="79"/>
      <c r="O23" s="79"/>
      <c r="P23" s="660"/>
      <c r="Q23" s="180"/>
    </row>
    <row r="24" spans="1:17" ht="24" customHeight="1">
      <c r="A24" s="592">
        <v>9</v>
      </c>
      <c r="B24" s="107" t="s">
        <v>228</v>
      </c>
      <c r="C24" s="582">
        <v>4865065</v>
      </c>
      <c r="D24" s="357" t="s">
        <v>12</v>
      </c>
      <c r="E24" s="328" t="s">
        <v>354</v>
      </c>
      <c r="F24" s="329">
        <v>100</v>
      </c>
      <c r="G24" s="621">
        <v>3437</v>
      </c>
      <c r="H24" s="622">
        <v>3437</v>
      </c>
      <c r="I24" s="588">
        <f aca="true" t="shared" si="6" ref="I24:I30">G24-H24</f>
        <v>0</v>
      </c>
      <c r="J24" s="588">
        <f t="shared" si="1"/>
        <v>0</v>
      </c>
      <c r="K24" s="650">
        <f t="shared" si="2"/>
        <v>0</v>
      </c>
      <c r="L24" s="621">
        <v>34364</v>
      </c>
      <c r="M24" s="622">
        <v>34364</v>
      </c>
      <c r="N24" s="588">
        <f aca="true" t="shared" si="7" ref="N24:N30">L24-M24</f>
        <v>0</v>
      </c>
      <c r="O24" s="588">
        <f t="shared" si="4"/>
        <v>0</v>
      </c>
      <c r="P24" s="661">
        <f t="shared" si="5"/>
        <v>0</v>
      </c>
      <c r="Q24" s="180"/>
    </row>
    <row r="25" spans="1:17" s="719" customFormat="1" ht="24" customHeight="1">
      <c r="A25" s="324">
        <v>10</v>
      </c>
      <c r="B25" s="107" t="s">
        <v>229</v>
      </c>
      <c r="C25" s="582">
        <v>4865066</v>
      </c>
      <c r="D25" s="357" t="s">
        <v>12</v>
      </c>
      <c r="E25" s="328" t="s">
        <v>354</v>
      </c>
      <c r="F25" s="329">
        <v>100</v>
      </c>
      <c r="G25" s="712">
        <v>53195</v>
      </c>
      <c r="H25" s="713">
        <v>51451</v>
      </c>
      <c r="I25" s="714">
        <f t="shared" si="6"/>
        <v>1744</v>
      </c>
      <c r="J25" s="714">
        <f t="shared" si="1"/>
        <v>174400</v>
      </c>
      <c r="K25" s="781">
        <f t="shared" si="2"/>
        <v>0.1744</v>
      </c>
      <c r="L25" s="712">
        <v>76638</v>
      </c>
      <c r="M25" s="713">
        <v>76638</v>
      </c>
      <c r="N25" s="714">
        <f t="shared" si="7"/>
        <v>0</v>
      </c>
      <c r="O25" s="714">
        <f t="shared" si="4"/>
        <v>0</v>
      </c>
      <c r="P25" s="782">
        <f t="shared" si="5"/>
        <v>0</v>
      </c>
      <c r="Q25" s="728"/>
    </row>
    <row r="26" spans="1:17" ht="24" customHeight="1">
      <c r="A26" s="592">
        <v>11</v>
      </c>
      <c r="B26" s="221" t="s">
        <v>230</v>
      </c>
      <c r="C26" s="583">
        <v>4865067</v>
      </c>
      <c r="D26" s="333" t="s">
        <v>12</v>
      </c>
      <c r="E26" s="328" t="s">
        <v>354</v>
      </c>
      <c r="F26" s="331">
        <v>100</v>
      </c>
      <c r="G26" s="621">
        <v>74389</v>
      </c>
      <c r="H26" s="622">
        <v>73987</v>
      </c>
      <c r="I26" s="588">
        <f t="shared" si="6"/>
        <v>402</v>
      </c>
      <c r="J26" s="588">
        <f t="shared" si="1"/>
        <v>40200</v>
      </c>
      <c r="K26" s="650">
        <f t="shared" si="2"/>
        <v>0.0402</v>
      </c>
      <c r="L26" s="621">
        <v>12991</v>
      </c>
      <c r="M26" s="622">
        <v>12988</v>
      </c>
      <c r="N26" s="588">
        <f t="shared" si="7"/>
        <v>3</v>
      </c>
      <c r="O26" s="588">
        <f t="shared" si="4"/>
        <v>300</v>
      </c>
      <c r="P26" s="661">
        <f t="shared" si="5"/>
        <v>0.0003</v>
      </c>
      <c r="Q26" s="180"/>
    </row>
    <row r="27" spans="1:17" ht="24" customHeight="1">
      <c r="A27" s="592">
        <v>12</v>
      </c>
      <c r="B27" s="221" t="s">
        <v>231</v>
      </c>
      <c r="C27" s="583">
        <v>4865078</v>
      </c>
      <c r="D27" s="333" t="s">
        <v>12</v>
      </c>
      <c r="E27" s="328" t="s">
        <v>354</v>
      </c>
      <c r="F27" s="331">
        <v>100</v>
      </c>
      <c r="G27" s="621">
        <v>50875</v>
      </c>
      <c r="H27" s="622">
        <v>49326</v>
      </c>
      <c r="I27" s="588">
        <f t="shared" si="6"/>
        <v>1549</v>
      </c>
      <c r="J27" s="588">
        <f t="shared" si="1"/>
        <v>154900</v>
      </c>
      <c r="K27" s="650">
        <f t="shared" si="2"/>
        <v>0.1549</v>
      </c>
      <c r="L27" s="621">
        <v>67126</v>
      </c>
      <c r="M27" s="622">
        <v>67119</v>
      </c>
      <c r="N27" s="588">
        <f t="shared" si="7"/>
        <v>7</v>
      </c>
      <c r="O27" s="588">
        <f t="shared" si="4"/>
        <v>700</v>
      </c>
      <c r="P27" s="661">
        <f t="shared" si="5"/>
        <v>0.0007</v>
      </c>
      <c r="Q27" s="180"/>
    </row>
    <row r="28" spans="1:17" ht="24" customHeight="1">
      <c r="A28" s="592">
        <v>13</v>
      </c>
      <c r="B28" s="221" t="s">
        <v>231</v>
      </c>
      <c r="C28" s="585">
        <v>4865079</v>
      </c>
      <c r="D28" s="499" t="s">
        <v>12</v>
      </c>
      <c r="E28" s="328" t="s">
        <v>354</v>
      </c>
      <c r="F28" s="334">
        <v>100</v>
      </c>
      <c r="G28" s="621">
        <v>999989</v>
      </c>
      <c r="H28" s="622">
        <v>999989</v>
      </c>
      <c r="I28" s="588">
        <f t="shared" si="6"/>
        <v>0</v>
      </c>
      <c r="J28" s="588">
        <f t="shared" si="1"/>
        <v>0</v>
      </c>
      <c r="K28" s="650">
        <f t="shared" si="2"/>
        <v>0</v>
      </c>
      <c r="L28" s="621">
        <v>20273</v>
      </c>
      <c r="M28" s="622">
        <v>20273</v>
      </c>
      <c r="N28" s="588">
        <f t="shared" si="7"/>
        <v>0</v>
      </c>
      <c r="O28" s="588">
        <f t="shared" si="4"/>
        <v>0</v>
      </c>
      <c r="P28" s="661">
        <f t="shared" si="5"/>
        <v>0</v>
      </c>
      <c r="Q28" s="180"/>
    </row>
    <row r="29" spans="1:17" s="719" customFormat="1" ht="24" customHeight="1">
      <c r="A29" s="324">
        <v>14</v>
      </c>
      <c r="B29" s="107" t="s">
        <v>232</v>
      </c>
      <c r="C29" s="582">
        <v>4865080</v>
      </c>
      <c r="D29" s="357" t="s">
        <v>12</v>
      </c>
      <c r="E29" s="328" t="s">
        <v>354</v>
      </c>
      <c r="F29" s="329">
        <v>100</v>
      </c>
      <c r="G29" s="712">
        <v>84820</v>
      </c>
      <c r="H29" s="713">
        <v>84698</v>
      </c>
      <c r="I29" s="714">
        <f t="shared" si="6"/>
        <v>122</v>
      </c>
      <c r="J29" s="714">
        <f t="shared" si="1"/>
        <v>12200</v>
      </c>
      <c r="K29" s="781">
        <f t="shared" si="2"/>
        <v>0.0122</v>
      </c>
      <c r="L29" s="712">
        <v>60452</v>
      </c>
      <c r="M29" s="713">
        <v>60442</v>
      </c>
      <c r="N29" s="714">
        <f t="shared" si="7"/>
        <v>10</v>
      </c>
      <c r="O29" s="714">
        <f t="shared" si="4"/>
        <v>1000</v>
      </c>
      <c r="P29" s="782">
        <f t="shared" si="5"/>
        <v>0.001</v>
      </c>
      <c r="Q29" s="728"/>
    </row>
    <row r="30" spans="1:17" ht="24" customHeight="1">
      <c r="A30" s="324">
        <v>15</v>
      </c>
      <c r="B30" s="107" t="s">
        <v>232</v>
      </c>
      <c r="C30" s="582">
        <v>4865075</v>
      </c>
      <c r="D30" s="357" t="s">
        <v>12</v>
      </c>
      <c r="E30" s="328" t="s">
        <v>354</v>
      </c>
      <c r="F30" s="329">
        <v>100</v>
      </c>
      <c r="G30" s="621">
        <v>9371</v>
      </c>
      <c r="H30" s="622">
        <v>8734</v>
      </c>
      <c r="I30" s="588">
        <f t="shared" si="6"/>
        <v>637</v>
      </c>
      <c r="J30" s="588">
        <f t="shared" si="1"/>
        <v>63700</v>
      </c>
      <c r="K30" s="650">
        <f t="shared" si="2"/>
        <v>0.0637</v>
      </c>
      <c r="L30" s="621">
        <v>3033</v>
      </c>
      <c r="M30" s="622">
        <v>3033</v>
      </c>
      <c r="N30" s="588">
        <f t="shared" si="7"/>
        <v>0</v>
      </c>
      <c r="O30" s="588">
        <f t="shared" si="4"/>
        <v>0</v>
      </c>
      <c r="P30" s="661">
        <f t="shared" si="5"/>
        <v>0</v>
      </c>
      <c r="Q30" s="605"/>
    </row>
    <row r="31" spans="1:17" ht="24" customHeight="1">
      <c r="A31" s="591" t="s">
        <v>233</v>
      </c>
      <c r="B31" s="220"/>
      <c r="C31" s="586"/>
      <c r="D31" s="220"/>
      <c r="E31" s="221"/>
      <c r="F31" s="331"/>
      <c r="G31" s="589"/>
      <c r="H31" s="588"/>
      <c r="I31" s="588"/>
      <c r="J31" s="588"/>
      <c r="K31" s="653">
        <f>SUM(K24:K29)</f>
        <v>0.38170000000000004</v>
      </c>
      <c r="L31" s="589"/>
      <c r="M31" s="588"/>
      <c r="N31" s="588"/>
      <c r="O31" s="588"/>
      <c r="P31" s="664">
        <f>SUM(P24:P29)</f>
        <v>0.002</v>
      </c>
      <c r="Q31" s="180"/>
    </row>
    <row r="32" spans="1:17" ht="24" customHeight="1">
      <c r="A32" s="595" t="s">
        <v>239</v>
      </c>
      <c r="B32" s="220"/>
      <c r="C32" s="586"/>
      <c r="D32" s="220"/>
      <c r="E32" s="221"/>
      <c r="F32" s="331"/>
      <c r="G32" s="589"/>
      <c r="H32" s="588"/>
      <c r="I32" s="588"/>
      <c r="J32" s="588"/>
      <c r="K32" s="653"/>
      <c r="L32" s="589"/>
      <c r="M32" s="588"/>
      <c r="N32" s="588"/>
      <c r="O32" s="588"/>
      <c r="P32" s="664"/>
      <c r="Q32" s="180"/>
    </row>
    <row r="33" spans="1:17" ht="24" customHeight="1">
      <c r="A33" s="325" t="s">
        <v>234</v>
      </c>
      <c r="B33" s="221"/>
      <c r="C33" s="587"/>
      <c r="D33" s="221"/>
      <c r="E33" s="221"/>
      <c r="F33" s="333"/>
      <c r="G33" s="589"/>
      <c r="H33" s="588"/>
      <c r="I33" s="588"/>
      <c r="J33" s="588"/>
      <c r="K33" s="650"/>
      <c r="L33" s="589"/>
      <c r="M33" s="588"/>
      <c r="N33" s="588"/>
      <c r="O33" s="588"/>
      <c r="P33" s="661"/>
      <c r="Q33" s="180"/>
    </row>
    <row r="34" spans="1:17" s="719" customFormat="1" ht="24" customHeight="1">
      <c r="A34" s="324">
        <v>16</v>
      </c>
      <c r="B34" s="795" t="s">
        <v>235</v>
      </c>
      <c r="C34" s="796">
        <v>4902545</v>
      </c>
      <c r="D34" s="329" t="s">
        <v>12</v>
      </c>
      <c r="E34" s="328" t="s">
        <v>354</v>
      </c>
      <c r="F34" s="329">
        <v>50</v>
      </c>
      <c r="G34" s="712">
        <v>0</v>
      </c>
      <c r="H34" s="713">
        <v>0</v>
      </c>
      <c r="I34" s="714">
        <f>G34-H34</f>
        <v>0</v>
      </c>
      <c r="J34" s="714">
        <f t="shared" si="1"/>
        <v>0</v>
      </c>
      <c r="K34" s="781">
        <f t="shared" si="2"/>
        <v>0</v>
      </c>
      <c r="L34" s="712">
        <v>0</v>
      </c>
      <c r="M34" s="713">
        <v>0</v>
      </c>
      <c r="N34" s="714">
        <f>L34-M34</f>
        <v>0</v>
      </c>
      <c r="O34" s="714">
        <f t="shared" si="4"/>
        <v>0</v>
      </c>
      <c r="P34" s="782">
        <f t="shared" si="5"/>
        <v>0</v>
      </c>
      <c r="Q34" s="728"/>
    </row>
    <row r="35" spans="1:17" ht="24" customHeight="1">
      <c r="A35" s="591" t="s">
        <v>236</v>
      </c>
      <c r="B35" s="220"/>
      <c r="C35" s="335"/>
      <c r="D35" s="336"/>
      <c r="E35" s="107"/>
      <c r="F35" s="331"/>
      <c r="G35" s="128"/>
      <c r="H35" s="79"/>
      <c r="I35" s="79"/>
      <c r="J35" s="79"/>
      <c r="K35" s="651">
        <f>SUM(K34)</f>
        <v>0</v>
      </c>
      <c r="L35" s="218"/>
      <c r="M35" s="79"/>
      <c r="N35" s="79"/>
      <c r="O35" s="79"/>
      <c r="P35" s="662">
        <f>SUM(P34)</f>
        <v>0</v>
      </c>
      <c r="Q35" s="180"/>
    </row>
    <row r="36" spans="1:17" ht="19.5" customHeight="1" thickBot="1">
      <c r="A36" s="83"/>
      <c r="B36" s="84"/>
      <c r="C36" s="85"/>
      <c r="D36" s="86"/>
      <c r="E36" s="87"/>
      <c r="F36" s="87"/>
      <c r="G36" s="88"/>
      <c r="H36" s="89"/>
      <c r="I36" s="89"/>
      <c r="J36" s="89"/>
      <c r="K36" s="654"/>
      <c r="L36" s="527"/>
      <c r="M36" s="89"/>
      <c r="N36" s="89"/>
      <c r="O36" s="89"/>
      <c r="P36" s="665"/>
      <c r="Q36" s="181"/>
    </row>
    <row r="37" spans="1:16" ht="13.5" thickTop="1">
      <c r="A37" s="82"/>
      <c r="B37" s="95"/>
      <c r="C37" s="74"/>
      <c r="D37" s="76"/>
      <c r="E37" s="75"/>
      <c r="F37" s="75"/>
      <c r="G37" s="96"/>
      <c r="H37" s="78"/>
      <c r="I37" s="79"/>
      <c r="J37" s="79"/>
      <c r="K37" s="649"/>
      <c r="L37" s="78"/>
      <c r="M37" s="78"/>
      <c r="N37" s="79"/>
      <c r="O37" s="79"/>
      <c r="P37" s="666"/>
    </row>
    <row r="38" spans="1:16" ht="12.75">
      <c r="A38" s="82"/>
      <c r="B38" s="95"/>
      <c r="C38" s="74"/>
      <c r="D38" s="76"/>
      <c r="E38" s="75"/>
      <c r="F38" s="75"/>
      <c r="G38" s="96"/>
      <c r="H38" s="78"/>
      <c r="I38" s="79"/>
      <c r="J38" s="79"/>
      <c r="K38" s="649"/>
      <c r="L38" s="78"/>
      <c r="M38" s="78"/>
      <c r="N38" s="79"/>
      <c r="O38" s="79"/>
      <c r="P38" s="666"/>
    </row>
    <row r="39" spans="1:16" ht="12.75">
      <c r="A39" s="78"/>
      <c r="B39" s="90"/>
      <c r="C39" s="90"/>
      <c r="D39" s="90"/>
      <c r="E39" s="90"/>
      <c r="F39" s="90"/>
      <c r="G39" s="90"/>
      <c r="H39" s="90"/>
      <c r="I39" s="90"/>
      <c r="J39" s="90"/>
      <c r="K39" s="655"/>
      <c r="L39" s="90"/>
      <c r="M39" s="90"/>
      <c r="N39" s="90"/>
      <c r="O39" s="90"/>
      <c r="P39" s="667"/>
    </row>
    <row r="40" spans="1:16" ht="20.25">
      <c r="A40" s="199"/>
      <c r="B40" s="337" t="s">
        <v>233</v>
      </c>
      <c r="C40" s="338"/>
      <c r="D40" s="338"/>
      <c r="E40" s="338"/>
      <c r="F40" s="338"/>
      <c r="G40" s="338"/>
      <c r="H40" s="338"/>
      <c r="I40" s="338"/>
      <c r="J40" s="338"/>
      <c r="K40" s="651">
        <f>K31-K35</f>
        <v>0.38170000000000004</v>
      </c>
      <c r="L40" s="219"/>
      <c r="M40" s="219"/>
      <c r="N40" s="219"/>
      <c r="O40" s="219"/>
      <c r="P40" s="668">
        <f>P31-P35</f>
        <v>0.002</v>
      </c>
    </row>
    <row r="41" spans="1:16" ht="20.25">
      <c r="A41" s="159"/>
      <c r="B41" s="337" t="s">
        <v>237</v>
      </c>
      <c r="C41" s="323"/>
      <c r="D41" s="323"/>
      <c r="E41" s="323"/>
      <c r="F41" s="323"/>
      <c r="G41" s="323"/>
      <c r="H41" s="323"/>
      <c r="I41" s="323"/>
      <c r="J41" s="323"/>
      <c r="K41" s="651">
        <f>K20</f>
        <v>0.3303</v>
      </c>
      <c r="L41" s="219"/>
      <c r="M41" s="219"/>
      <c r="N41" s="219"/>
      <c r="O41" s="219"/>
      <c r="P41" s="668">
        <f>P20</f>
        <v>0.1905</v>
      </c>
    </row>
    <row r="42" spans="1:16" ht="18">
      <c r="A42" s="159"/>
      <c r="B42" s="221"/>
      <c r="C42" s="93"/>
      <c r="D42" s="93"/>
      <c r="E42" s="93"/>
      <c r="F42" s="93"/>
      <c r="G42" s="93"/>
      <c r="H42" s="93"/>
      <c r="I42" s="93"/>
      <c r="J42" s="93"/>
      <c r="K42" s="656"/>
      <c r="L42" s="61"/>
      <c r="M42" s="61"/>
      <c r="N42" s="61"/>
      <c r="O42" s="61"/>
      <c r="P42" s="669"/>
    </row>
    <row r="43" spans="1:16" ht="18">
      <c r="A43" s="159"/>
      <c r="B43" s="221"/>
      <c r="C43" s="93"/>
      <c r="D43" s="93"/>
      <c r="E43" s="93"/>
      <c r="F43" s="93"/>
      <c r="G43" s="93"/>
      <c r="H43" s="93"/>
      <c r="I43" s="93"/>
      <c r="J43" s="93"/>
      <c r="K43" s="656"/>
      <c r="L43" s="61"/>
      <c r="M43" s="61"/>
      <c r="N43" s="61"/>
      <c r="O43" s="61"/>
      <c r="P43" s="669"/>
    </row>
    <row r="44" spans="1:16" ht="23.25">
      <c r="A44" s="159"/>
      <c r="B44" s="339" t="s">
        <v>240</v>
      </c>
      <c r="C44" s="340"/>
      <c r="D44" s="341"/>
      <c r="E44" s="341"/>
      <c r="F44" s="341"/>
      <c r="G44" s="341"/>
      <c r="H44" s="341"/>
      <c r="I44" s="341"/>
      <c r="J44" s="341"/>
      <c r="K44" s="657">
        <f>SUM(K40:K43)</f>
        <v>0.712</v>
      </c>
      <c r="L44" s="342"/>
      <c r="M44" s="342"/>
      <c r="N44" s="342"/>
      <c r="O44" s="342"/>
      <c r="P44" s="670">
        <f>SUM(P40:P43)</f>
        <v>0.1925</v>
      </c>
    </row>
    <row r="45" ht="12.75">
      <c r="K45" s="658"/>
    </row>
    <row r="46" ht="13.5" thickBot="1">
      <c r="K46" s="658"/>
    </row>
    <row r="47" spans="1:17" ht="12.75">
      <c r="A47" s="269"/>
      <c r="B47" s="270"/>
      <c r="C47" s="270"/>
      <c r="D47" s="270"/>
      <c r="E47" s="270"/>
      <c r="F47" s="270"/>
      <c r="G47" s="270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1:17" ht="23.25">
      <c r="A48" s="277" t="s">
        <v>335</v>
      </c>
      <c r="B48" s="261"/>
      <c r="C48" s="261"/>
      <c r="D48" s="261"/>
      <c r="E48" s="261"/>
      <c r="F48" s="261"/>
      <c r="G48" s="261"/>
      <c r="H48" s="19"/>
      <c r="I48" s="19"/>
      <c r="J48" s="19"/>
      <c r="K48" s="19"/>
      <c r="L48" s="19"/>
      <c r="M48" s="19"/>
      <c r="N48" s="19"/>
      <c r="O48" s="19"/>
      <c r="P48" s="19"/>
      <c r="Q48" s="59"/>
    </row>
    <row r="49" spans="1:17" ht="12.75">
      <c r="A49" s="271"/>
      <c r="B49" s="261"/>
      <c r="C49" s="261"/>
      <c r="D49" s="261"/>
      <c r="E49" s="261"/>
      <c r="F49" s="261"/>
      <c r="G49" s="261"/>
      <c r="H49" s="19"/>
      <c r="I49" s="19"/>
      <c r="J49" s="19"/>
      <c r="K49" s="19"/>
      <c r="L49" s="19"/>
      <c r="M49" s="19"/>
      <c r="N49" s="19"/>
      <c r="O49" s="19"/>
      <c r="P49" s="19"/>
      <c r="Q49" s="59"/>
    </row>
    <row r="50" spans="1:17" ht="18">
      <c r="A50" s="272"/>
      <c r="B50" s="273"/>
      <c r="C50" s="273"/>
      <c r="D50" s="273"/>
      <c r="E50" s="273"/>
      <c r="F50" s="273"/>
      <c r="G50" s="273"/>
      <c r="H50" s="19"/>
      <c r="I50" s="19"/>
      <c r="J50" s="283"/>
      <c r="K50" s="580" t="s">
        <v>347</v>
      </c>
      <c r="L50" s="19"/>
      <c r="M50" s="19"/>
      <c r="N50" s="19"/>
      <c r="O50" s="19"/>
      <c r="P50" s="581" t="s">
        <v>348</v>
      </c>
      <c r="Q50" s="59"/>
    </row>
    <row r="51" spans="1:17" ht="12.75">
      <c r="A51" s="274"/>
      <c r="B51" s="159"/>
      <c r="C51" s="159"/>
      <c r="D51" s="159"/>
      <c r="E51" s="159"/>
      <c r="F51" s="159"/>
      <c r="G51" s="159"/>
      <c r="H51" s="19"/>
      <c r="I51" s="19"/>
      <c r="J51" s="19"/>
      <c r="K51" s="19"/>
      <c r="L51" s="19"/>
      <c r="M51" s="19"/>
      <c r="N51" s="19"/>
      <c r="O51" s="19"/>
      <c r="P51" s="19"/>
      <c r="Q51" s="59"/>
    </row>
    <row r="52" spans="1:17" ht="12.75">
      <c r="A52" s="274"/>
      <c r="B52" s="159"/>
      <c r="C52" s="159"/>
      <c r="D52" s="159"/>
      <c r="E52" s="159"/>
      <c r="F52" s="159"/>
      <c r="G52" s="159"/>
      <c r="H52" s="19"/>
      <c r="I52" s="19"/>
      <c r="J52" s="19"/>
      <c r="K52" s="19"/>
      <c r="L52" s="19"/>
      <c r="M52" s="19"/>
      <c r="N52" s="19"/>
      <c r="O52" s="19"/>
      <c r="P52" s="19"/>
      <c r="Q52" s="59"/>
    </row>
    <row r="53" spans="1:17" ht="23.25">
      <c r="A53" s="277" t="s">
        <v>338</v>
      </c>
      <c r="B53" s="262"/>
      <c r="C53" s="262"/>
      <c r="D53" s="263"/>
      <c r="E53" s="263"/>
      <c r="F53" s="264"/>
      <c r="G53" s="263"/>
      <c r="H53" s="19"/>
      <c r="I53" s="19"/>
      <c r="J53" s="19"/>
      <c r="K53" s="602">
        <f>K44</f>
        <v>0.712</v>
      </c>
      <c r="L53" s="273" t="s">
        <v>336</v>
      </c>
      <c r="M53" s="19"/>
      <c r="N53" s="19"/>
      <c r="O53" s="19"/>
      <c r="P53" s="602">
        <f>P44</f>
        <v>0.1925</v>
      </c>
      <c r="Q53" s="344" t="s">
        <v>336</v>
      </c>
    </row>
    <row r="54" spans="1:17" ht="23.25">
      <c r="A54" s="578"/>
      <c r="B54" s="265"/>
      <c r="C54" s="265"/>
      <c r="D54" s="261"/>
      <c r="E54" s="261"/>
      <c r="F54" s="266"/>
      <c r="G54" s="261"/>
      <c r="H54" s="19"/>
      <c r="I54" s="19"/>
      <c r="J54" s="19"/>
      <c r="K54" s="342"/>
      <c r="L54" s="288"/>
      <c r="M54" s="19"/>
      <c r="N54" s="19"/>
      <c r="O54" s="19"/>
      <c r="P54" s="342"/>
      <c r="Q54" s="345"/>
    </row>
    <row r="55" spans="1:17" ht="23.25">
      <c r="A55" s="579" t="s">
        <v>337</v>
      </c>
      <c r="B55" s="267"/>
      <c r="C55" s="51"/>
      <c r="D55" s="261"/>
      <c r="E55" s="261"/>
      <c r="F55" s="268"/>
      <c r="G55" s="263"/>
      <c r="H55" s="19"/>
      <c r="I55" s="19"/>
      <c r="J55" s="19"/>
      <c r="K55" s="602">
        <f>'STEPPED UP GENCO'!K47</f>
        <v>0.012904770000000001</v>
      </c>
      <c r="L55" s="273" t="s">
        <v>336</v>
      </c>
      <c r="M55" s="19"/>
      <c r="N55" s="19"/>
      <c r="O55" s="19"/>
      <c r="P55" s="602">
        <f>'STEPPED UP GENCO'!P47</f>
        <v>-0.07749846760000001</v>
      </c>
      <c r="Q55" s="344" t="s">
        <v>336</v>
      </c>
    </row>
    <row r="56" spans="1:17" ht="6.75" customHeight="1">
      <c r="A56" s="275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9"/>
    </row>
    <row r="57" spans="1:17" ht="6.75" customHeight="1">
      <c r="A57" s="275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9"/>
    </row>
    <row r="58" spans="1:17" ht="6.75" customHeight="1">
      <c r="A58" s="275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59"/>
    </row>
    <row r="59" spans="1:17" ht="23.25" customHeight="1">
      <c r="A59" s="275"/>
      <c r="B59" s="19"/>
      <c r="C59" s="19"/>
      <c r="D59" s="19"/>
      <c r="E59" s="19"/>
      <c r="F59" s="19"/>
      <c r="G59" s="19"/>
      <c r="H59" s="262"/>
      <c r="I59" s="262"/>
      <c r="J59" s="596" t="s">
        <v>339</v>
      </c>
      <c r="K59" s="602">
        <f>SUM(K53:K58)</f>
        <v>0.72490477</v>
      </c>
      <c r="L59" s="289" t="s">
        <v>336</v>
      </c>
      <c r="M59" s="343"/>
      <c r="N59" s="343"/>
      <c r="O59" s="343"/>
      <c r="P59" s="602">
        <f>SUM(P53:P58)</f>
        <v>0.1150015324</v>
      </c>
      <c r="Q59" s="289" t="s">
        <v>336</v>
      </c>
    </row>
    <row r="60" spans="1:17" ht="13.5" thickBot="1">
      <c r="A60" s="276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186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55" zoomScaleNormal="85" zoomScaleSheetLayoutView="55" zoomScalePageLayoutView="0" workbookViewId="0" topLeftCell="A1">
      <selection activeCell="J27" sqref="J27"/>
    </sheetView>
  </sheetViews>
  <sheetFormatPr defaultColWidth="9.140625" defaultRowHeight="12.75"/>
  <cols>
    <col min="1" max="1" width="5.140625" style="0" customWidth="1"/>
    <col min="2" max="2" width="36.851562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7.8515625" style="0" customWidth="1"/>
    <col min="12" max="13" width="13.00390625" style="0" customWidth="1"/>
    <col min="14" max="14" width="8.8515625" style="0" customWidth="1"/>
    <col min="15" max="15" width="12.7109375" style="0" customWidth="1"/>
    <col min="16" max="16" width="14.7109375" style="0" customWidth="1"/>
    <col min="17" max="17" width="20.00390625" style="0" customWidth="1"/>
  </cols>
  <sheetData>
    <row r="1" ht="26.25">
      <c r="A1" s="1" t="s">
        <v>244</v>
      </c>
    </row>
    <row r="2" spans="1:17" ht="16.5" customHeight="1">
      <c r="A2" s="377" t="s">
        <v>245</v>
      </c>
      <c r="P2" s="520" t="str">
        <f>NDPL!Q1</f>
        <v>NOVEMBER-2014</v>
      </c>
      <c r="Q2" s="574"/>
    </row>
    <row r="3" spans="1:8" ht="23.25">
      <c r="A3" s="222" t="s">
        <v>293</v>
      </c>
      <c r="H3" s="4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43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01/12/2014</v>
      </c>
      <c r="H5" s="39" t="str">
        <f>NDPL!H5</f>
        <v>INTIAL READING 01/11/2014</v>
      </c>
      <c r="I5" s="39" t="s">
        <v>4</v>
      </c>
      <c r="J5" s="39" t="s">
        <v>5</v>
      </c>
      <c r="K5" s="40" t="s">
        <v>6</v>
      </c>
      <c r="L5" s="41" t="str">
        <f>NDPL!G5</f>
        <v>FINAL READING 01/12/2014</v>
      </c>
      <c r="M5" s="39" t="str">
        <f>NDPL!H5</f>
        <v>INTIAL READING 01/11/2014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9.5" customHeight="1" thickTop="1">
      <c r="A7" s="358"/>
      <c r="B7" s="359" t="s">
        <v>259</v>
      </c>
      <c r="C7" s="360"/>
      <c r="D7" s="360"/>
      <c r="E7" s="360"/>
      <c r="F7" s="361"/>
      <c r="G7" s="117"/>
      <c r="H7" s="110"/>
      <c r="I7" s="110"/>
      <c r="J7" s="110"/>
      <c r="K7" s="113"/>
      <c r="L7" s="119"/>
      <c r="M7" s="25"/>
      <c r="N7" s="25"/>
      <c r="O7" s="25"/>
      <c r="P7" s="35"/>
      <c r="Q7" s="179"/>
    </row>
    <row r="8" spans="1:17" ht="19.5" customHeight="1">
      <c r="A8" s="324"/>
      <c r="B8" s="362" t="s">
        <v>260</v>
      </c>
      <c r="C8" s="363"/>
      <c r="D8" s="363"/>
      <c r="E8" s="363"/>
      <c r="F8" s="364"/>
      <c r="G8" s="44"/>
      <c r="H8" s="50"/>
      <c r="I8" s="50"/>
      <c r="J8" s="50"/>
      <c r="K8" s="48"/>
      <c r="L8" s="120"/>
      <c r="M8" s="19"/>
      <c r="N8" s="19"/>
      <c r="O8" s="19"/>
      <c r="P8" s="121"/>
      <c r="Q8" s="180"/>
    </row>
    <row r="9" spans="1:17" s="719" customFormat="1" ht="19.5" customHeight="1">
      <c r="A9" s="324">
        <v>1</v>
      </c>
      <c r="B9" s="365" t="s">
        <v>261</v>
      </c>
      <c r="C9" s="363">
        <v>4864817</v>
      </c>
      <c r="D9" s="349" t="s">
        <v>12</v>
      </c>
      <c r="E9" s="115" t="s">
        <v>354</v>
      </c>
      <c r="F9" s="364">
        <v>100</v>
      </c>
      <c r="G9" s="712">
        <v>7365</v>
      </c>
      <c r="H9" s="363">
        <v>5263</v>
      </c>
      <c r="I9" s="716">
        <f>G9-H9</f>
        <v>2102</v>
      </c>
      <c r="J9" s="716">
        <f>$F9*I9</f>
        <v>210200</v>
      </c>
      <c r="K9" s="746">
        <f>J9/1000000</f>
        <v>0.2102</v>
      </c>
      <c r="L9" s="712">
        <v>1684</v>
      </c>
      <c r="M9" s="355">
        <v>1684</v>
      </c>
      <c r="N9" s="716">
        <f>L9-M9</f>
        <v>0</v>
      </c>
      <c r="O9" s="716">
        <f>$F9*N9</f>
        <v>0</v>
      </c>
      <c r="P9" s="746">
        <f>O9/1000000</f>
        <v>0</v>
      </c>
      <c r="Q9" s="776"/>
    </row>
    <row r="10" spans="1:17" ht="19.5" customHeight="1">
      <c r="A10" s="324">
        <v>2</v>
      </c>
      <c r="B10" s="365" t="s">
        <v>262</v>
      </c>
      <c r="C10" s="363">
        <v>4864797</v>
      </c>
      <c r="D10" s="349" t="s">
        <v>12</v>
      </c>
      <c r="E10" s="115" t="s">
        <v>354</v>
      </c>
      <c r="F10" s="364">
        <v>100</v>
      </c>
      <c r="G10" s="621">
        <v>1490</v>
      </c>
      <c r="H10" s="622">
        <v>1982</v>
      </c>
      <c r="I10" s="370">
        <f>G10-H10</f>
        <v>-492</v>
      </c>
      <c r="J10" s="370">
        <f>$F10*I10</f>
        <v>-49200</v>
      </c>
      <c r="K10" s="371">
        <f>J10/1000000</f>
        <v>-0.0492</v>
      </c>
      <c r="L10" s="621">
        <v>999129</v>
      </c>
      <c r="M10" s="622">
        <v>999129</v>
      </c>
      <c r="N10" s="370">
        <f>L10-M10</f>
        <v>0</v>
      </c>
      <c r="O10" s="370">
        <f>$F10*N10</f>
        <v>0</v>
      </c>
      <c r="P10" s="371">
        <f>O10/1000000</f>
        <v>0</v>
      </c>
      <c r="Q10" s="180"/>
    </row>
    <row r="11" spans="1:17" ht="19.5" customHeight="1">
      <c r="A11" s="324">
        <v>3</v>
      </c>
      <c r="B11" s="365" t="s">
        <v>263</v>
      </c>
      <c r="C11" s="363">
        <v>4864818</v>
      </c>
      <c r="D11" s="349" t="s">
        <v>12</v>
      </c>
      <c r="E11" s="115" t="s">
        <v>354</v>
      </c>
      <c r="F11" s="364">
        <v>100</v>
      </c>
      <c r="G11" s="621">
        <v>270360</v>
      </c>
      <c r="H11" s="622">
        <v>265681</v>
      </c>
      <c r="I11" s="370">
        <f>G11-H11</f>
        <v>4679</v>
      </c>
      <c r="J11" s="370">
        <f>$F11*I11</f>
        <v>467900</v>
      </c>
      <c r="K11" s="371">
        <f>J11/1000000</f>
        <v>0.4679</v>
      </c>
      <c r="L11" s="621">
        <v>102908</v>
      </c>
      <c r="M11" s="622">
        <v>102872</v>
      </c>
      <c r="N11" s="370">
        <f>L11-M11</f>
        <v>36</v>
      </c>
      <c r="O11" s="370">
        <f>$F11*N11</f>
        <v>3600</v>
      </c>
      <c r="P11" s="371">
        <f>O11/1000000</f>
        <v>0.0036</v>
      </c>
      <c r="Q11" s="180"/>
    </row>
    <row r="12" spans="1:17" ht="19.5" customHeight="1">
      <c r="A12" s="324">
        <v>4</v>
      </c>
      <c r="B12" s="365" t="s">
        <v>264</v>
      </c>
      <c r="C12" s="363">
        <v>4864842</v>
      </c>
      <c r="D12" s="349" t="s">
        <v>12</v>
      </c>
      <c r="E12" s="115" t="s">
        <v>354</v>
      </c>
      <c r="F12" s="698">
        <v>937.5</v>
      </c>
      <c r="G12" s="621">
        <v>36435</v>
      </c>
      <c r="H12" s="622">
        <v>35495</v>
      </c>
      <c r="I12" s="370">
        <f>G12-H12</f>
        <v>940</v>
      </c>
      <c r="J12" s="370">
        <f>$F12*I12</f>
        <v>881250</v>
      </c>
      <c r="K12" s="371">
        <f>J12/1000000</f>
        <v>0.88125</v>
      </c>
      <c r="L12" s="621">
        <v>19113</v>
      </c>
      <c r="M12" s="622">
        <v>19113</v>
      </c>
      <c r="N12" s="370">
        <f>L12-M12</f>
        <v>0</v>
      </c>
      <c r="O12" s="370">
        <f>$F12*N12</f>
        <v>0</v>
      </c>
      <c r="P12" s="371">
        <f>O12/1000000</f>
        <v>0</v>
      </c>
      <c r="Q12" s="605"/>
    </row>
    <row r="13" spans="1:17" ht="19.5" customHeight="1">
      <c r="A13" s="324"/>
      <c r="B13" s="362" t="s">
        <v>265</v>
      </c>
      <c r="C13" s="363"/>
      <c r="D13" s="349"/>
      <c r="E13" s="103"/>
      <c r="F13" s="364"/>
      <c r="G13" s="326"/>
      <c r="H13" s="355"/>
      <c r="I13" s="355"/>
      <c r="J13" s="355"/>
      <c r="K13" s="372"/>
      <c r="L13" s="378"/>
      <c r="M13" s="379"/>
      <c r="N13" s="379"/>
      <c r="O13" s="379"/>
      <c r="P13" s="380"/>
      <c r="Q13" s="180"/>
    </row>
    <row r="14" spans="1:17" ht="19.5" customHeight="1">
      <c r="A14" s="324"/>
      <c r="B14" s="362"/>
      <c r="C14" s="363"/>
      <c r="D14" s="349"/>
      <c r="E14" s="103"/>
      <c r="F14" s="364"/>
      <c r="G14" s="326"/>
      <c r="H14" s="355"/>
      <c r="I14" s="355"/>
      <c r="J14" s="355"/>
      <c r="K14" s="372"/>
      <c r="L14" s="378"/>
      <c r="M14" s="379"/>
      <c r="N14" s="379"/>
      <c r="O14" s="379"/>
      <c r="P14" s="380"/>
      <c r="Q14" s="180"/>
    </row>
    <row r="15" spans="1:17" ht="19.5" customHeight="1">
      <c r="A15" s="324">
        <v>5</v>
      </c>
      <c r="B15" s="365" t="s">
        <v>266</v>
      </c>
      <c r="C15" s="363">
        <v>4864880</v>
      </c>
      <c r="D15" s="349" t="s">
        <v>12</v>
      </c>
      <c r="E15" s="115" t="s">
        <v>354</v>
      </c>
      <c r="F15" s="364">
        <v>-500</v>
      </c>
      <c r="G15" s="621">
        <v>985175</v>
      </c>
      <c r="H15" s="622">
        <v>985209</v>
      </c>
      <c r="I15" s="370">
        <f>G15-H15</f>
        <v>-34</v>
      </c>
      <c r="J15" s="370">
        <f>$F15*I15</f>
        <v>17000</v>
      </c>
      <c r="K15" s="371">
        <f>J15/1000000</f>
        <v>0.017</v>
      </c>
      <c r="L15" s="621">
        <v>914083</v>
      </c>
      <c r="M15" s="622">
        <v>914354</v>
      </c>
      <c r="N15" s="370">
        <f>L15-M15</f>
        <v>-271</v>
      </c>
      <c r="O15" s="370">
        <f>$F15*N15</f>
        <v>135500</v>
      </c>
      <c r="P15" s="371">
        <f>O15/1000000</f>
        <v>0.1355</v>
      </c>
      <c r="Q15" s="180"/>
    </row>
    <row r="16" spans="1:17" ht="19.5" customHeight="1">
      <c r="A16" s="324">
        <v>6</v>
      </c>
      <c r="B16" s="365" t="s">
        <v>267</v>
      </c>
      <c r="C16" s="363">
        <v>4864881</v>
      </c>
      <c r="D16" s="349" t="s">
        <v>12</v>
      </c>
      <c r="E16" s="115" t="s">
        <v>354</v>
      </c>
      <c r="F16" s="364">
        <v>-500</v>
      </c>
      <c r="G16" s="621">
        <v>989188</v>
      </c>
      <c r="H16" s="622">
        <v>989204</v>
      </c>
      <c r="I16" s="370">
        <f>G16-H16</f>
        <v>-16</v>
      </c>
      <c r="J16" s="370">
        <f>$F16*I16</f>
        <v>8000</v>
      </c>
      <c r="K16" s="371">
        <f>J16/1000000</f>
        <v>0.008</v>
      </c>
      <c r="L16" s="621">
        <v>978448</v>
      </c>
      <c r="M16" s="622">
        <v>978735</v>
      </c>
      <c r="N16" s="370">
        <f>L16-M16</f>
        <v>-287</v>
      </c>
      <c r="O16" s="370">
        <f>$F16*N16</f>
        <v>143500</v>
      </c>
      <c r="P16" s="371">
        <f>O16/1000000</f>
        <v>0.1435</v>
      </c>
      <c r="Q16" s="180"/>
    </row>
    <row r="17" spans="1:17" ht="19.5" customHeight="1">
      <c r="A17" s="324">
        <v>7</v>
      </c>
      <c r="B17" s="365" t="s">
        <v>282</v>
      </c>
      <c r="C17" s="363">
        <v>4902572</v>
      </c>
      <c r="D17" s="349" t="s">
        <v>12</v>
      </c>
      <c r="E17" s="115" t="s">
        <v>354</v>
      </c>
      <c r="F17" s="364">
        <v>300</v>
      </c>
      <c r="G17" s="621">
        <v>999989</v>
      </c>
      <c r="H17" s="622">
        <v>999989</v>
      </c>
      <c r="I17" s="370">
        <f>G17-H17</f>
        <v>0</v>
      </c>
      <c r="J17" s="370">
        <f>$F17*I17</f>
        <v>0</v>
      </c>
      <c r="K17" s="371">
        <f>J17/1000000</f>
        <v>0</v>
      </c>
      <c r="L17" s="621">
        <v>4</v>
      </c>
      <c r="M17" s="622">
        <v>4</v>
      </c>
      <c r="N17" s="370">
        <f>L17-M17</f>
        <v>0</v>
      </c>
      <c r="O17" s="370">
        <f>$F17*N17</f>
        <v>0</v>
      </c>
      <c r="P17" s="371">
        <f>O17/1000000</f>
        <v>0</v>
      </c>
      <c r="Q17" s="180"/>
    </row>
    <row r="18" spans="1:17" ht="19.5" customHeight="1">
      <c r="A18" s="324"/>
      <c r="B18" s="362"/>
      <c r="C18" s="363"/>
      <c r="D18" s="349"/>
      <c r="E18" s="115"/>
      <c r="F18" s="364"/>
      <c r="G18" s="114"/>
      <c r="H18" s="103"/>
      <c r="I18" s="50"/>
      <c r="J18" s="50"/>
      <c r="K18" s="118"/>
      <c r="L18" s="381"/>
      <c r="M18" s="21"/>
      <c r="N18" s="21"/>
      <c r="O18" s="21"/>
      <c r="P18" s="28"/>
      <c r="Q18" s="180"/>
    </row>
    <row r="19" spans="1:17" ht="19.5" customHeight="1">
      <c r="A19" s="324"/>
      <c r="B19" s="362"/>
      <c r="C19" s="363"/>
      <c r="D19" s="349"/>
      <c r="E19" s="115"/>
      <c r="F19" s="364"/>
      <c r="G19" s="114"/>
      <c r="H19" s="103"/>
      <c r="I19" s="50"/>
      <c r="J19" s="50"/>
      <c r="K19" s="118"/>
      <c r="L19" s="381"/>
      <c r="M19" s="21"/>
      <c r="N19" s="21"/>
      <c r="O19" s="21"/>
      <c r="P19" s="28"/>
      <c r="Q19" s="180"/>
    </row>
    <row r="20" spans="1:17" ht="19.5" customHeight="1">
      <c r="A20" s="324"/>
      <c r="B20" s="365"/>
      <c r="C20" s="363"/>
      <c r="D20" s="349"/>
      <c r="E20" s="115"/>
      <c r="F20" s="364"/>
      <c r="G20" s="114"/>
      <c r="H20" s="103"/>
      <c r="I20" s="50"/>
      <c r="J20" s="50"/>
      <c r="K20" s="118"/>
      <c r="L20" s="381"/>
      <c r="M20" s="21"/>
      <c r="N20" s="21"/>
      <c r="O20" s="21"/>
      <c r="P20" s="28"/>
      <c r="Q20" s="180"/>
    </row>
    <row r="21" spans="1:17" ht="19.5" customHeight="1">
      <c r="A21" s="324"/>
      <c r="B21" s="362" t="s">
        <v>268</v>
      </c>
      <c r="C21" s="363"/>
      <c r="D21" s="349"/>
      <c r="E21" s="115"/>
      <c r="F21" s="366"/>
      <c r="G21" s="114"/>
      <c r="H21" s="103"/>
      <c r="I21" s="47"/>
      <c r="J21" s="51"/>
      <c r="K21" s="374">
        <f>SUM(K9:K20)</f>
        <v>1.5351499999999998</v>
      </c>
      <c r="L21" s="382"/>
      <c r="M21" s="379"/>
      <c r="N21" s="379"/>
      <c r="O21" s="379"/>
      <c r="P21" s="375">
        <f>SUM(P9:P20)</f>
        <v>0.28259999999999996</v>
      </c>
      <c r="Q21" s="180"/>
    </row>
    <row r="22" spans="1:17" ht="19.5" customHeight="1">
      <c r="A22" s="324"/>
      <c r="B22" s="362" t="s">
        <v>269</v>
      </c>
      <c r="C22" s="363"/>
      <c r="D22" s="349"/>
      <c r="E22" s="115"/>
      <c r="F22" s="366"/>
      <c r="G22" s="114"/>
      <c r="H22" s="103"/>
      <c r="I22" s="47"/>
      <c r="J22" s="47"/>
      <c r="K22" s="118"/>
      <c r="L22" s="381"/>
      <c r="M22" s="21"/>
      <c r="N22" s="21"/>
      <c r="O22" s="21"/>
      <c r="P22" s="28"/>
      <c r="Q22" s="180"/>
    </row>
    <row r="23" spans="1:17" ht="19.5" customHeight="1">
      <c r="A23" s="324"/>
      <c r="B23" s="362" t="s">
        <v>270</v>
      </c>
      <c r="C23" s="363"/>
      <c r="D23" s="349"/>
      <c r="E23" s="115"/>
      <c r="F23" s="366"/>
      <c r="G23" s="114"/>
      <c r="H23" s="103"/>
      <c r="I23" s="47"/>
      <c r="J23" s="47"/>
      <c r="K23" s="118"/>
      <c r="L23" s="381"/>
      <c r="M23" s="21"/>
      <c r="N23" s="21"/>
      <c r="O23" s="21"/>
      <c r="P23" s="28"/>
      <c r="Q23" s="180"/>
    </row>
    <row r="24" spans="1:17" ht="19.5" customHeight="1">
      <c r="A24" s="324">
        <v>8</v>
      </c>
      <c r="B24" s="365" t="s">
        <v>271</v>
      </c>
      <c r="C24" s="363">
        <v>4864794</v>
      </c>
      <c r="D24" s="349" t="s">
        <v>12</v>
      </c>
      <c r="E24" s="115" t="s">
        <v>354</v>
      </c>
      <c r="F24" s="364">
        <v>200</v>
      </c>
      <c r="G24" s="621">
        <v>924256</v>
      </c>
      <c r="H24" s="622">
        <v>925654</v>
      </c>
      <c r="I24" s="370">
        <f>G24-H24</f>
        <v>-1398</v>
      </c>
      <c r="J24" s="370">
        <f>$F24*I24</f>
        <v>-279600</v>
      </c>
      <c r="K24" s="371">
        <f>J24/1000000</f>
        <v>-0.2796</v>
      </c>
      <c r="L24" s="621">
        <v>992200</v>
      </c>
      <c r="M24" s="622">
        <v>992203</v>
      </c>
      <c r="N24" s="370">
        <f>L24-M24</f>
        <v>-3</v>
      </c>
      <c r="O24" s="370">
        <f>$F24*N24</f>
        <v>-600</v>
      </c>
      <c r="P24" s="371">
        <f>O24/1000000</f>
        <v>-0.0006</v>
      </c>
      <c r="Q24" s="180"/>
    </row>
    <row r="25" spans="1:17" ht="21" customHeight="1">
      <c r="A25" s="324">
        <v>9</v>
      </c>
      <c r="B25" s="365" t="s">
        <v>272</v>
      </c>
      <c r="C25" s="363">
        <v>4864932</v>
      </c>
      <c r="D25" s="349" t="s">
        <v>12</v>
      </c>
      <c r="E25" s="115" t="s">
        <v>354</v>
      </c>
      <c r="F25" s="364">
        <v>200</v>
      </c>
      <c r="G25" s="712">
        <v>964779</v>
      </c>
      <c r="H25" s="713">
        <v>970615</v>
      </c>
      <c r="I25" s="716">
        <f>G25-H25</f>
        <v>-5836</v>
      </c>
      <c r="J25" s="716">
        <f>$F25*I25</f>
        <v>-1167200</v>
      </c>
      <c r="K25" s="746">
        <f>J25/1000000</f>
        <v>-1.1672</v>
      </c>
      <c r="L25" s="712">
        <v>999404</v>
      </c>
      <c r="M25" s="713">
        <v>999404</v>
      </c>
      <c r="N25" s="716">
        <f>L25-M25</f>
        <v>0</v>
      </c>
      <c r="O25" s="716">
        <f>$F25*N25</f>
        <v>0</v>
      </c>
      <c r="P25" s="746">
        <f>O25/1000000</f>
        <v>0</v>
      </c>
      <c r="Q25" s="747"/>
    </row>
    <row r="26" spans="1:17" ht="19.5" customHeight="1">
      <c r="A26" s="324"/>
      <c r="B26" s="362" t="s">
        <v>273</v>
      </c>
      <c r="C26" s="365"/>
      <c r="D26" s="349"/>
      <c r="E26" s="115"/>
      <c r="F26" s="366"/>
      <c r="G26" s="114"/>
      <c r="H26" s="103"/>
      <c r="I26" s="47"/>
      <c r="J26" s="51"/>
      <c r="K26" s="375">
        <f>SUM(K24:K25)</f>
        <v>-1.4468</v>
      </c>
      <c r="L26" s="382"/>
      <c r="M26" s="379"/>
      <c r="N26" s="379"/>
      <c r="O26" s="379"/>
      <c r="P26" s="375">
        <f>SUM(P24:P25)</f>
        <v>-0.0006</v>
      </c>
      <c r="Q26" s="180"/>
    </row>
    <row r="27" spans="1:17" ht="19.5" customHeight="1">
      <c r="A27" s="324"/>
      <c r="B27" s="362" t="s">
        <v>274</v>
      </c>
      <c r="C27" s="363"/>
      <c r="D27" s="349"/>
      <c r="E27" s="103"/>
      <c r="F27" s="364"/>
      <c r="G27" s="114"/>
      <c r="H27" s="103"/>
      <c r="I27" s="50"/>
      <c r="J27" s="46"/>
      <c r="K27" s="118"/>
      <c r="L27" s="381"/>
      <c r="M27" s="21"/>
      <c r="N27" s="21"/>
      <c r="O27" s="21"/>
      <c r="P27" s="28"/>
      <c r="Q27" s="180"/>
    </row>
    <row r="28" spans="1:17" ht="19.5" customHeight="1">
      <c r="A28" s="324"/>
      <c r="B28" s="362" t="s">
        <v>270</v>
      </c>
      <c r="C28" s="363"/>
      <c r="D28" s="349"/>
      <c r="E28" s="103"/>
      <c r="F28" s="364"/>
      <c r="G28" s="114"/>
      <c r="H28" s="103"/>
      <c r="I28" s="50"/>
      <c r="J28" s="46"/>
      <c r="K28" s="118"/>
      <c r="L28" s="381"/>
      <c r="M28" s="21"/>
      <c r="N28" s="21"/>
      <c r="O28" s="21"/>
      <c r="P28" s="28"/>
      <c r="Q28" s="180"/>
    </row>
    <row r="29" spans="1:17" ht="19.5" customHeight="1">
      <c r="A29" s="324">
        <v>10</v>
      </c>
      <c r="B29" s="365" t="s">
        <v>275</v>
      </c>
      <c r="C29" s="363">
        <v>4864819</v>
      </c>
      <c r="D29" s="349" t="s">
        <v>12</v>
      </c>
      <c r="E29" s="115" t="s">
        <v>354</v>
      </c>
      <c r="F29" s="367">
        <v>200</v>
      </c>
      <c r="G29" s="621">
        <v>255931</v>
      </c>
      <c r="H29" s="622">
        <v>253116</v>
      </c>
      <c r="I29" s="370">
        <f aca="true" t="shared" si="0" ref="I29:I34">G29-H29</f>
        <v>2815</v>
      </c>
      <c r="J29" s="370">
        <f aca="true" t="shared" si="1" ref="J29:J34">$F29*I29</f>
        <v>563000</v>
      </c>
      <c r="K29" s="371">
        <f aca="true" t="shared" si="2" ref="K29:K34">J29/1000000</f>
        <v>0.563</v>
      </c>
      <c r="L29" s="621">
        <v>265534</v>
      </c>
      <c r="M29" s="622">
        <v>265531</v>
      </c>
      <c r="N29" s="370">
        <f aca="true" t="shared" si="3" ref="N29:N34">L29-M29</f>
        <v>3</v>
      </c>
      <c r="O29" s="370">
        <f aca="true" t="shared" si="4" ref="O29:O34">$F29*N29</f>
        <v>600</v>
      </c>
      <c r="P29" s="371">
        <f aca="true" t="shared" si="5" ref="P29:P34">O29/1000000</f>
        <v>0.0006</v>
      </c>
      <c r="Q29" s="180"/>
    </row>
    <row r="30" spans="1:17" ht="19.5" customHeight="1">
      <c r="A30" s="324">
        <v>11</v>
      </c>
      <c r="B30" s="365" t="s">
        <v>276</v>
      </c>
      <c r="C30" s="363">
        <v>4864801</v>
      </c>
      <c r="D30" s="349" t="s">
        <v>12</v>
      </c>
      <c r="E30" s="115" t="s">
        <v>354</v>
      </c>
      <c r="F30" s="367">
        <v>200</v>
      </c>
      <c r="G30" s="621">
        <v>114962</v>
      </c>
      <c r="H30" s="622">
        <v>112518</v>
      </c>
      <c r="I30" s="370">
        <f t="shared" si="0"/>
        <v>2444</v>
      </c>
      <c r="J30" s="370">
        <f t="shared" si="1"/>
        <v>488800</v>
      </c>
      <c r="K30" s="371">
        <f t="shared" si="2"/>
        <v>0.4888</v>
      </c>
      <c r="L30" s="621">
        <v>42458</v>
      </c>
      <c r="M30" s="622">
        <v>42436</v>
      </c>
      <c r="N30" s="370">
        <f t="shared" si="3"/>
        <v>22</v>
      </c>
      <c r="O30" s="370">
        <f t="shared" si="4"/>
        <v>4400</v>
      </c>
      <c r="P30" s="371">
        <f t="shared" si="5"/>
        <v>0.0044</v>
      </c>
      <c r="Q30" s="180"/>
    </row>
    <row r="31" spans="1:17" ht="19.5" customHeight="1">
      <c r="A31" s="324">
        <v>12</v>
      </c>
      <c r="B31" s="365" t="s">
        <v>277</v>
      </c>
      <c r="C31" s="363">
        <v>4864820</v>
      </c>
      <c r="D31" s="349" t="s">
        <v>12</v>
      </c>
      <c r="E31" s="115" t="s">
        <v>354</v>
      </c>
      <c r="F31" s="367">
        <v>100</v>
      </c>
      <c r="G31" s="621">
        <v>189236</v>
      </c>
      <c r="H31" s="622">
        <v>184722</v>
      </c>
      <c r="I31" s="370">
        <f t="shared" si="0"/>
        <v>4514</v>
      </c>
      <c r="J31" s="370">
        <f t="shared" si="1"/>
        <v>451400</v>
      </c>
      <c r="K31" s="371">
        <f t="shared" si="2"/>
        <v>0.4514</v>
      </c>
      <c r="L31" s="621">
        <v>74291</v>
      </c>
      <c r="M31" s="622">
        <v>74244</v>
      </c>
      <c r="N31" s="370">
        <f t="shared" si="3"/>
        <v>47</v>
      </c>
      <c r="O31" s="370">
        <f t="shared" si="4"/>
        <v>4700</v>
      </c>
      <c r="P31" s="371">
        <f t="shared" si="5"/>
        <v>0.0047</v>
      </c>
      <c r="Q31" s="180"/>
    </row>
    <row r="32" spans="1:17" s="719" customFormat="1" ht="19.5" customHeight="1">
      <c r="A32" s="324">
        <v>13</v>
      </c>
      <c r="B32" s="365" t="s">
        <v>278</v>
      </c>
      <c r="C32" s="363">
        <v>4865177</v>
      </c>
      <c r="D32" s="349" t="s">
        <v>12</v>
      </c>
      <c r="E32" s="115" t="s">
        <v>354</v>
      </c>
      <c r="F32" s="367">
        <v>1000</v>
      </c>
      <c r="G32" s="712">
        <v>999890</v>
      </c>
      <c r="H32" s="713">
        <v>999998</v>
      </c>
      <c r="I32" s="716">
        <f>G32-H32</f>
        <v>-108</v>
      </c>
      <c r="J32" s="716">
        <f>$F32*I32</f>
        <v>-108000</v>
      </c>
      <c r="K32" s="746">
        <f>J32/1000000</f>
        <v>-0.108</v>
      </c>
      <c r="L32" s="712">
        <v>999998</v>
      </c>
      <c r="M32" s="713">
        <v>999999</v>
      </c>
      <c r="N32" s="716">
        <f>L32-M32</f>
        <v>-1</v>
      </c>
      <c r="O32" s="716">
        <f>$F32*N32</f>
        <v>-1000</v>
      </c>
      <c r="P32" s="746">
        <f>O32/1000000</f>
        <v>-0.001</v>
      </c>
      <c r="Q32" s="728"/>
    </row>
    <row r="33" spans="1:17" ht="19.5" customHeight="1">
      <c r="A33" s="324">
        <v>14</v>
      </c>
      <c r="B33" s="365" t="s">
        <v>279</v>
      </c>
      <c r="C33" s="363">
        <v>4864802</v>
      </c>
      <c r="D33" s="349" t="s">
        <v>12</v>
      </c>
      <c r="E33" s="115" t="s">
        <v>354</v>
      </c>
      <c r="F33" s="367">
        <v>100</v>
      </c>
      <c r="G33" s="621">
        <v>959357</v>
      </c>
      <c r="H33" s="622">
        <v>960538</v>
      </c>
      <c r="I33" s="370">
        <f t="shared" si="0"/>
        <v>-1181</v>
      </c>
      <c r="J33" s="370">
        <f t="shared" si="1"/>
        <v>-118100</v>
      </c>
      <c r="K33" s="371">
        <f t="shared" si="2"/>
        <v>-0.1181</v>
      </c>
      <c r="L33" s="621">
        <v>6919</v>
      </c>
      <c r="M33" s="622">
        <v>6919</v>
      </c>
      <c r="N33" s="370">
        <f t="shared" si="3"/>
        <v>0</v>
      </c>
      <c r="O33" s="370">
        <f t="shared" si="4"/>
        <v>0</v>
      </c>
      <c r="P33" s="371">
        <f t="shared" si="5"/>
        <v>0</v>
      </c>
      <c r="Q33" s="180"/>
    </row>
    <row r="34" spans="1:17" ht="19.5" customHeight="1">
      <c r="A34" s="324">
        <v>15</v>
      </c>
      <c r="B34" s="365" t="s">
        <v>383</v>
      </c>
      <c r="C34" s="363">
        <v>5128400</v>
      </c>
      <c r="D34" s="349" t="s">
        <v>12</v>
      </c>
      <c r="E34" s="115" t="s">
        <v>354</v>
      </c>
      <c r="F34" s="367">
        <v>937.5</v>
      </c>
      <c r="G34" s="621">
        <v>999169</v>
      </c>
      <c r="H34" s="622">
        <v>999182</v>
      </c>
      <c r="I34" s="370">
        <f t="shared" si="0"/>
        <v>-13</v>
      </c>
      <c r="J34" s="370">
        <f t="shared" si="1"/>
        <v>-12187.5</v>
      </c>
      <c r="K34" s="371">
        <f t="shared" si="2"/>
        <v>-0.0121875</v>
      </c>
      <c r="L34" s="621">
        <v>997384</v>
      </c>
      <c r="M34" s="622">
        <v>997369</v>
      </c>
      <c r="N34" s="370">
        <f t="shared" si="3"/>
        <v>15</v>
      </c>
      <c r="O34" s="370">
        <f t="shared" si="4"/>
        <v>14062.5</v>
      </c>
      <c r="P34" s="697">
        <f t="shared" si="5"/>
        <v>0.0140625</v>
      </c>
      <c r="Q34" s="180"/>
    </row>
    <row r="35" spans="1:17" ht="19.5" customHeight="1">
      <c r="A35" s="324"/>
      <c r="B35" s="362" t="s">
        <v>265</v>
      </c>
      <c r="C35" s="363"/>
      <c r="D35" s="349"/>
      <c r="E35" s="103"/>
      <c r="F35" s="364"/>
      <c r="G35" s="326"/>
      <c r="H35" s="355"/>
      <c r="I35" s="355"/>
      <c r="J35" s="373"/>
      <c r="K35" s="372"/>
      <c r="L35" s="378"/>
      <c r="M35" s="379"/>
      <c r="N35" s="379"/>
      <c r="O35" s="379"/>
      <c r="P35" s="380"/>
      <c r="Q35" s="180"/>
    </row>
    <row r="36" spans="1:17" ht="19.5" customHeight="1">
      <c r="A36" s="324">
        <v>16</v>
      </c>
      <c r="B36" s="365" t="s">
        <v>280</v>
      </c>
      <c r="C36" s="363">
        <v>4864882</v>
      </c>
      <c r="D36" s="349" t="s">
        <v>12</v>
      </c>
      <c r="E36" s="115" t="s">
        <v>354</v>
      </c>
      <c r="F36" s="367">
        <v>-625</v>
      </c>
      <c r="G36" s="621">
        <v>985726</v>
      </c>
      <c r="H36" s="622">
        <v>985744</v>
      </c>
      <c r="I36" s="370">
        <f>G36-H36</f>
        <v>-18</v>
      </c>
      <c r="J36" s="370">
        <f>$F36*I36</f>
        <v>11250</v>
      </c>
      <c r="K36" s="371">
        <f>J36/1000000</f>
        <v>0.01125</v>
      </c>
      <c r="L36" s="621">
        <v>995393</v>
      </c>
      <c r="M36" s="622">
        <v>995393</v>
      </c>
      <c r="N36" s="370">
        <f>L36-M36</f>
        <v>0</v>
      </c>
      <c r="O36" s="370">
        <f>$F36*N36</f>
        <v>0</v>
      </c>
      <c r="P36" s="697">
        <f>O36/1000000</f>
        <v>0</v>
      </c>
      <c r="Q36" s="605"/>
    </row>
    <row r="37" spans="1:17" ht="19.5" customHeight="1">
      <c r="A37" s="324">
        <v>17</v>
      </c>
      <c r="B37" s="365" t="s">
        <v>283</v>
      </c>
      <c r="C37" s="363">
        <v>4902572</v>
      </c>
      <c r="D37" s="349" t="s">
        <v>12</v>
      </c>
      <c r="E37" s="115" t="s">
        <v>354</v>
      </c>
      <c r="F37" s="367">
        <v>-300</v>
      </c>
      <c r="G37" s="621">
        <v>999989</v>
      </c>
      <c r="H37" s="622">
        <v>999989</v>
      </c>
      <c r="I37" s="370">
        <f>G37-H37</f>
        <v>0</v>
      </c>
      <c r="J37" s="370">
        <f>$F37*I37</f>
        <v>0</v>
      </c>
      <c r="K37" s="371">
        <f>J37/1000000</f>
        <v>0</v>
      </c>
      <c r="L37" s="621">
        <v>4</v>
      </c>
      <c r="M37" s="622">
        <v>4</v>
      </c>
      <c r="N37" s="370">
        <f>L37-M37</f>
        <v>0</v>
      </c>
      <c r="O37" s="370">
        <f>$F37*N37</f>
        <v>0</v>
      </c>
      <c r="P37" s="371">
        <f>O37/1000000</f>
        <v>0</v>
      </c>
      <c r="Q37" s="180"/>
    </row>
    <row r="38" spans="1:17" ht="19.5" customHeight="1">
      <c r="A38" s="324"/>
      <c r="B38" s="362"/>
      <c r="C38" s="363"/>
      <c r="D38" s="363"/>
      <c r="E38" s="365"/>
      <c r="F38" s="363"/>
      <c r="G38" s="114"/>
      <c r="H38" s="50"/>
      <c r="I38" s="50"/>
      <c r="J38" s="50"/>
      <c r="K38" s="122"/>
      <c r="L38" s="44"/>
      <c r="M38" s="21"/>
      <c r="N38" s="21"/>
      <c r="O38" s="21"/>
      <c r="P38" s="28"/>
      <c r="Q38" s="180"/>
    </row>
    <row r="39" spans="1:17" ht="19.5" customHeight="1" thickBot="1">
      <c r="A39" s="368"/>
      <c r="B39" s="369" t="s">
        <v>281</v>
      </c>
      <c r="C39" s="369"/>
      <c r="D39" s="369"/>
      <c r="E39" s="369"/>
      <c r="F39" s="369"/>
      <c r="G39" s="124"/>
      <c r="H39" s="123"/>
      <c r="I39" s="123"/>
      <c r="J39" s="123"/>
      <c r="K39" s="603">
        <f>SUM(K29:K38)</f>
        <v>1.2761624999999999</v>
      </c>
      <c r="L39" s="383"/>
      <c r="M39" s="384"/>
      <c r="N39" s="384"/>
      <c r="O39" s="384"/>
      <c r="P39" s="376">
        <f>SUM(P29:P38)</f>
        <v>0.022762499999999998</v>
      </c>
      <c r="Q39" s="181"/>
    </row>
    <row r="40" spans="1:16" ht="13.5" thickTop="1">
      <c r="A40" s="64"/>
      <c r="B40" s="2"/>
      <c r="C40" s="111"/>
      <c r="D40" s="64"/>
      <c r="E40" s="111"/>
      <c r="F40" s="10"/>
      <c r="G40" s="10"/>
      <c r="H40" s="10"/>
      <c r="I40" s="10"/>
      <c r="J40" s="10"/>
      <c r="K40" s="11"/>
      <c r="L40" s="385"/>
      <c r="M40" s="18"/>
      <c r="N40" s="18"/>
      <c r="O40" s="18"/>
      <c r="P40" s="18"/>
    </row>
    <row r="41" spans="11:16" ht="12.75">
      <c r="K41" s="18"/>
      <c r="L41" s="18"/>
      <c r="M41" s="18"/>
      <c r="N41" s="18"/>
      <c r="O41" s="18"/>
      <c r="P41" s="18"/>
    </row>
    <row r="42" spans="7:16" ht="12.75">
      <c r="G42" s="165"/>
      <c r="K42" s="18"/>
      <c r="L42" s="18"/>
      <c r="M42" s="18"/>
      <c r="N42" s="18"/>
      <c r="O42" s="18"/>
      <c r="P42" s="18"/>
    </row>
    <row r="43" spans="2:16" ht="21.75">
      <c r="B43" s="224" t="s">
        <v>340</v>
      </c>
      <c r="K43" s="387">
        <f>K21</f>
        <v>1.5351499999999998</v>
      </c>
      <c r="L43" s="386"/>
      <c r="M43" s="386"/>
      <c r="N43" s="386"/>
      <c r="O43" s="386"/>
      <c r="P43" s="387">
        <f>P21</f>
        <v>0.28259999999999996</v>
      </c>
    </row>
    <row r="44" spans="2:16" ht="21.75">
      <c r="B44" s="224" t="s">
        <v>341</v>
      </c>
      <c r="K44" s="387">
        <f>K26</f>
        <v>-1.4468</v>
      </c>
      <c r="L44" s="386"/>
      <c r="M44" s="386"/>
      <c r="N44" s="386"/>
      <c r="O44" s="386"/>
      <c r="P44" s="387">
        <f>P26</f>
        <v>-0.0006</v>
      </c>
    </row>
    <row r="45" spans="2:16" ht="21.75">
      <c r="B45" s="224" t="s">
        <v>342</v>
      </c>
      <c r="K45" s="387">
        <f>K39</f>
        <v>1.2761624999999999</v>
      </c>
      <c r="L45" s="386"/>
      <c r="M45" s="386"/>
      <c r="N45" s="386"/>
      <c r="O45" s="386"/>
      <c r="P45" s="597">
        <f>P39</f>
        <v>0.022762499999999998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55" zoomScaleNormal="75" zoomScaleSheetLayoutView="55" zoomScalePageLayoutView="0" workbookViewId="0" topLeftCell="A1">
      <selection activeCell="G48" sqref="G48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244</v>
      </c>
    </row>
    <row r="2" spans="1:16" ht="20.25">
      <c r="A2" s="396" t="s">
        <v>245</v>
      </c>
      <c r="P2" s="346" t="str">
        <f>NDPL!Q1</f>
        <v>NOVEMBER-2014</v>
      </c>
    </row>
    <row r="3" spans="1:9" ht="18">
      <c r="A3" s="220" t="s">
        <v>359</v>
      </c>
      <c r="B3" s="220"/>
      <c r="C3" s="317"/>
      <c r="D3" s="318"/>
      <c r="E3" s="318"/>
      <c r="F3" s="317"/>
      <c r="G3" s="317"/>
      <c r="H3" s="317"/>
      <c r="I3" s="317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39.75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01/12/2014</v>
      </c>
      <c r="H5" s="39" t="str">
        <f>NDPL!H5</f>
        <v>INTIAL READING 01/11/2014</v>
      </c>
      <c r="I5" s="39" t="s">
        <v>4</v>
      </c>
      <c r="J5" s="39" t="s">
        <v>5</v>
      </c>
      <c r="K5" s="39" t="s">
        <v>6</v>
      </c>
      <c r="L5" s="41" t="str">
        <f>NDPL!G5</f>
        <v>FINAL READING 01/12/2014</v>
      </c>
      <c r="M5" s="39" t="str">
        <f>NDPL!H5</f>
        <v>INTIAL READING 01/11/2014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3.5" thickTop="1">
      <c r="A7" s="24"/>
      <c r="B7" s="135"/>
      <c r="C7" s="25"/>
      <c r="D7" s="25"/>
      <c r="E7" s="25"/>
      <c r="F7" s="35"/>
      <c r="G7" s="24"/>
      <c r="H7" s="25"/>
      <c r="I7" s="25"/>
      <c r="J7" s="25"/>
      <c r="K7" s="35"/>
      <c r="L7" s="24"/>
      <c r="M7" s="25"/>
      <c r="N7" s="25"/>
      <c r="O7" s="25"/>
      <c r="P7" s="35"/>
      <c r="Q7" s="179"/>
    </row>
    <row r="8" spans="1:17" ht="18">
      <c r="A8" s="141"/>
      <c r="B8" s="631" t="s">
        <v>290</v>
      </c>
      <c r="C8" s="629"/>
      <c r="D8" s="144"/>
      <c r="E8" s="144"/>
      <c r="F8" s="146"/>
      <c r="G8" s="157"/>
      <c r="H8" s="19"/>
      <c r="I8" s="79"/>
      <c r="J8" s="79"/>
      <c r="K8" s="81"/>
      <c r="L8" s="80"/>
      <c r="M8" s="78"/>
      <c r="N8" s="79"/>
      <c r="O8" s="79"/>
      <c r="P8" s="81"/>
      <c r="Q8" s="180"/>
    </row>
    <row r="9" spans="1:17" ht="18">
      <c r="A9" s="148"/>
      <c r="B9" s="632" t="s">
        <v>291</v>
      </c>
      <c r="C9" s="633" t="s">
        <v>285</v>
      </c>
      <c r="D9" s="149"/>
      <c r="E9" s="144"/>
      <c r="F9" s="146"/>
      <c r="G9" s="23"/>
      <c r="H9" s="19"/>
      <c r="I9" s="79"/>
      <c r="J9" s="79"/>
      <c r="K9" s="81"/>
      <c r="L9" s="218"/>
      <c r="M9" s="79"/>
      <c r="N9" s="79"/>
      <c r="O9" s="79"/>
      <c r="P9" s="81"/>
      <c r="Q9" s="180"/>
    </row>
    <row r="10" spans="1:17" ht="20.25">
      <c r="A10" s="614">
        <v>1</v>
      </c>
      <c r="B10" s="628" t="s">
        <v>286</v>
      </c>
      <c r="C10" s="629">
        <v>4865001</v>
      </c>
      <c r="D10" s="689" t="s">
        <v>12</v>
      </c>
      <c r="E10" s="144" t="s">
        <v>363</v>
      </c>
      <c r="F10" s="630">
        <v>2000</v>
      </c>
      <c r="G10" s="621">
        <v>8535</v>
      </c>
      <c r="H10" s="622">
        <v>8080</v>
      </c>
      <c r="I10" s="622">
        <f>G10-H10</f>
        <v>455</v>
      </c>
      <c r="J10" s="622">
        <f>$F10*I10</f>
        <v>910000</v>
      </c>
      <c r="K10" s="622">
        <f>J10/1000000</f>
        <v>0.91</v>
      </c>
      <c r="L10" s="621">
        <v>804</v>
      </c>
      <c r="M10" s="622">
        <v>804</v>
      </c>
      <c r="N10" s="588">
        <f>L10-M10</f>
        <v>0</v>
      </c>
      <c r="O10" s="588">
        <f>$F10*N10</f>
        <v>0</v>
      </c>
      <c r="P10" s="590">
        <f>O10/1000000</f>
        <v>0</v>
      </c>
      <c r="Q10" s="180"/>
    </row>
    <row r="11" spans="1:17" ht="20.25">
      <c r="A11" s="614">
        <v>2</v>
      </c>
      <c r="B11" s="628" t="s">
        <v>288</v>
      </c>
      <c r="C11" s="629">
        <v>4902498</v>
      </c>
      <c r="D11" s="689" t="s">
        <v>12</v>
      </c>
      <c r="E11" s="144" t="s">
        <v>363</v>
      </c>
      <c r="F11" s="630">
        <v>2000</v>
      </c>
      <c r="G11" s="621">
        <v>16458</v>
      </c>
      <c r="H11" s="622">
        <v>15678</v>
      </c>
      <c r="I11" s="622">
        <f>G11-H11</f>
        <v>780</v>
      </c>
      <c r="J11" s="622">
        <f>$F11*I11</f>
        <v>1560000</v>
      </c>
      <c r="K11" s="622">
        <f>J11/1000000</f>
        <v>1.56</v>
      </c>
      <c r="L11" s="621">
        <v>2292</v>
      </c>
      <c r="M11" s="622">
        <v>2292</v>
      </c>
      <c r="N11" s="588">
        <f>L11-M11</f>
        <v>0</v>
      </c>
      <c r="O11" s="588">
        <f>$F11*N11</f>
        <v>0</v>
      </c>
      <c r="P11" s="590">
        <f>O11/1000000</f>
        <v>0</v>
      </c>
      <c r="Q11" s="180"/>
    </row>
    <row r="12" spans="1:17" ht="14.25">
      <c r="A12" s="114"/>
      <c r="B12" s="150"/>
      <c r="C12" s="132"/>
      <c r="D12" s="689"/>
      <c r="E12" s="151"/>
      <c r="F12" s="152"/>
      <c r="G12" s="158"/>
      <c r="H12" s="159"/>
      <c r="I12" s="79"/>
      <c r="J12" s="79"/>
      <c r="K12" s="81"/>
      <c r="L12" s="218"/>
      <c r="M12" s="79"/>
      <c r="N12" s="79"/>
      <c r="O12" s="79"/>
      <c r="P12" s="81"/>
      <c r="Q12" s="180"/>
    </row>
    <row r="13" spans="1:17" ht="14.25">
      <c r="A13" s="114"/>
      <c r="B13" s="153"/>
      <c r="C13" s="132"/>
      <c r="D13" s="689"/>
      <c r="E13" s="151"/>
      <c r="F13" s="152"/>
      <c r="G13" s="158"/>
      <c r="H13" s="159"/>
      <c r="I13" s="79"/>
      <c r="J13" s="79"/>
      <c r="K13" s="81"/>
      <c r="L13" s="218"/>
      <c r="M13" s="79"/>
      <c r="N13" s="79"/>
      <c r="O13" s="79"/>
      <c r="P13" s="81"/>
      <c r="Q13" s="180"/>
    </row>
    <row r="14" spans="1:17" ht="14.25">
      <c r="A14" s="114"/>
      <c r="B14" s="150"/>
      <c r="C14" s="132"/>
      <c r="D14" s="689"/>
      <c r="E14" s="151"/>
      <c r="F14" s="152"/>
      <c r="G14" s="158"/>
      <c r="H14" s="159"/>
      <c r="I14" s="79"/>
      <c r="J14" s="79"/>
      <c r="K14" s="81"/>
      <c r="L14" s="218"/>
      <c r="M14" s="79"/>
      <c r="N14" s="79"/>
      <c r="O14" s="79"/>
      <c r="P14" s="81"/>
      <c r="Q14" s="180"/>
    </row>
    <row r="15" spans="1:17" ht="18">
      <c r="A15" s="114"/>
      <c r="B15" s="150"/>
      <c r="C15" s="132"/>
      <c r="D15" s="689"/>
      <c r="E15" s="151"/>
      <c r="F15" s="152"/>
      <c r="G15" s="158"/>
      <c r="H15" s="644" t="s">
        <v>326</v>
      </c>
      <c r="I15" s="623"/>
      <c r="J15" s="370"/>
      <c r="K15" s="624">
        <f>SUM(K10:K11)</f>
        <v>2.47</v>
      </c>
      <c r="L15" s="218"/>
      <c r="M15" s="645" t="s">
        <v>326</v>
      </c>
      <c r="N15" s="625"/>
      <c r="O15" s="618"/>
      <c r="P15" s="626">
        <f>SUM(P10:P11)</f>
        <v>0</v>
      </c>
      <c r="Q15" s="180"/>
    </row>
    <row r="16" spans="1:17" ht="18">
      <c r="A16" s="114"/>
      <c r="B16" s="391" t="s">
        <v>11</v>
      </c>
      <c r="C16" s="390"/>
      <c r="D16" s="689"/>
      <c r="E16" s="151"/>
      <c r="F16" s="152"/>
      <c r="G16" s="158"/>
      <c r="H16" s="159"/>
      <c r="I16" s="79"/>
      <c r="J16" s="79"/>
      <c r="K16" s="81"/>
      <c r="L16" s="218"/>
      <c r="M16" s="79"/>
      <c r="N16" s="79"/>
      <c r="O16" s="79"/>
      <c r="P16" s="81"/>
      <c r="Q16" s="180"/>
    </row>
    <row r="17" spans="1:17" ht="18">
      <c r="A17" s="154"/>
      <c r="B17" s="258" t="s">
        <v>292</v>
      </c>
      <c r="C17" s="184" t="s">
        <v>285</v>
      </c>
      <c r="D17" s="690"/>
      <c r="E17" s="151"/>
      <c r="F17" s="156"/>
      <c r="G17" s="23"/>
      <c r="H17" s="19"/>
      <c r="I17" s="79"/>
      <c r="J17" s="79"/>
      <c r="K17" s="81"/>
      <c r="L17" s="218"/>
      <c r="M17" s="79"/>
      <c r="N17" s="79"/>
      <c r="O17" s="79"/>
      <c r="P17" s="81"/>
      <c r="Q17" s="180"/>
    </row>
    <row r="18" spans="1:17" ht="20.25">
      <c r="A18" s="326">
        <v>3</v>
      </c>
      <c r="B18" s="389" t="s">
        <v>286</v>
      </c>
      <c r="C18" s="390">
        <v>4902505</v>
      </c>
      <c r="D18" s="689" t="s">
        <v>12</v>
      </c>
      <c r="E18" s="144" t="s">
        <v>363</v>
      </c>
      <c r="F18" s="634">
        <v>1000</v>
      </c>
      <c r="G18" s="621">
        <v>993406</v>
      </c>
      <c r="H18" s="622">
        <v>992776</v>
      </c>
      <c r="I18" s="622">
        <f>G18-H18</f>
        <v>630</v>
      </c>
      <c r="J18" s="622">
        <f>$F18*I18</f>
        <v>630000</v>
      </c>
      <c r="K18" s="622">
        <f>J18/1000000</f>
        <v>0.63</v>
      </c>
      <c r="L18" s="621">
        <v>38627</v>
      </c>
      <c r="M18" s="622">
        <v>38627</v>
      </c>
      <c r="N18" s="588">
        <f>L18-M18</f>
        <v>0</v>
      </c>
      <c r="O18" s="588">
        <f>$F18*N18</f>
        <v>0</v>
      </c>
      <c r="P18" s="590">
        <f>O18/1000000</f>
        <v>0</v>
      </c>
      <c r="Q18" s="180"/>
    </row>
    <row r="19" spans="1:17" ht="20.25">
      <c r="A19" s="326">
        <v>4</v>
      </c>
      <c r="B19" s="389" t="s">
        <v>288</v>
      </c>
      <c r="C19" s="390">
        <v>5128424</v>
      </c>
      <c r="D19" s="689" t="s">
        <v>12</v>
      </c>
      <c r="E19" s="144" t="s">
        <v>363</v>
      </c>
      <c r="F19" s="634">
        <v>1000</v>
      </c>
      <c r="G19" s="712">
        <v>995962</v>
      </c>
      <c r="H19" s="713">
        <v>995612</v>
      </c>
      <c r="I19" s="713">
        <f>G19-H19</f>
        <v>350</v>
      </c>
      <c r="J19" s="713">
        <f>$F19*I19</f>
        <v>350000</v>
      </c>
      <c r="K19" s="713">
        <f>J19/1000000</f>
        <v>0.35</v>
      </c>
      <c r="L19" s="712">
        <v>993895</v>
      </c>
      <c r="M19" s="713">
        <v>993895</v>
      </c>
      <c r="N19" s="714">
        <f>L19-M19</f>
        <v>0</v>
      </c>
      <c r="O19" s="714">
        <f>$F19*N19</f>
        <v>0</v>
      </c>
      <c r="P19" s="715">
        <f>O19/1000000</f>
        <v>0</v>
      </c>
      <c r="Q19" s="569"/>
    </row>
    <row r="20" spans="1:17" ht="12.75">
      <c r="A20" s="23"/>
      <c r="B20" s="19"/>
      <c r="C20" s="19"/>
      <c r="D20" s="19"/>
      <c r="E20" s="19"/>
      <c r="F20" s="19"/>
      <c r="G20" s="23"/>
      <c r="H20" s="19"/>
      <c r="I20" s="19"/>
      <c r="J20" s="19"/>
      <c r="K20" s="19"/>
      <c r="L20" s="23"/>
      <c r="M20" s="19"/>
      <c r="N20" s="19"/>
      <c r="O20" s="19"/>
      <c r="P20" s="121"/>
      <c r="Q20" s="180"/>
    </row>
    <row r="21" spans="1:17" ht="18">
      <c r="A21" s="23"/>
      <c r="B21" s="19"/>
      <c r="C21" s="19"/>
      <c r="D21" s="19"/>
      <c r="E21" s="19"/>
      <c r="F21" s="19"/>
      <c r="G21" s="23"/>
      <c r="H21" s="647" t="s">
        <v>326</v>
      </c>
      <c r="I21" s="646"/>
      <c r="J21" s="522"/>
      <c r="K21" s="627">
        <f>SUM(K18:K19)</f>
        <v>0.98</v>
      </c>
      <c r="L21" s="23"/>
      <c r="M21" s="647" t="s">
        <v>326</v>
      </c>
      <c r="N21" s="627"/>
      <c r="O21" s="522"/>
      <c r="P21" s="627">
        <f>SUM(P18:P19)</f>
        <v>0</v>
      </c>
      <c r="Q21" s="180"/>
    </row>
    <row r="22" spans="1:17" ht="12.75">
      <c r="A22" s="23"/>
      <c r="B22" s="19"/>
      <c r="C22" s="19"/>
      <c r="D22" s="19"/>
      <c r="E22" s="19"/>
      <c r="F22" s="19"/>
      <c r="G22" s="23"/>
      <c r="H22" s="19"/>
      <c r="I22" s="19"/>
      <c r="J22" s="19"/>
      <c r="K22" s="19"/>
      <c r="L22" s="23"/>
      <c r="M22" s="19"/>
      <c r="N22" s="19"/>
      <c r="O22" s="19"/>
      <c r="P22" s="121"/>
      <c r="Q22" s="180"/>
    </row>
    <row r="23" spans="1:17" ht="13.5" thickBot="1">
      <c r="A23" s="29"/>
      <c r="B23" s="30"/>
      <c r="C23" s="30"/>
      <c r="D23" s="30"/>
      <c r="E23" s="30"/>
      <c r="F23" s="30"/>
      <c r="G23" s="29"/>
      <c r="H23" s="30"/>
      <c r="I23" s="235"/>
      <c r="J23" s="30"/>
      <c r="K23" s="236"/>
      <c r="L23" s="29"/>
      <c r="M23" s="30"/>
      <c r="N23" s="235"/>
      <c r="O23" s="30"/>
      <c r="P23" s="236"/>
      <c r="Q23" s="181"/>
    </row>
    <row r="24" ht="13.5" thickTop="1"/>
    <row r="28" spans="1:16" ht="18">
      <c r="A28" s="635" t="s">
        <v>294</v>
      </c>
      <c r="B28" s="221"/>
      <c r="C28" s="221"/>
      <c r="D28" s="221"/>
      <c r="E28" s="221"/>
      <c r="F28" s="221"/>
      <c r="K28" s="160">
        <f>(K15+K21)</f>
        <v>3.45</v>
      </c>
      <c r="L28" s="161"/>
      <c r="M28" s="161"/>
      <c r="N28" s="161"/>
      <c r="O28" s="161"/>
      <c r="P28" s="160">
        <f>(P15+P21)</f>
        <v>0</v>
      </c>
    </row>
    <row r="31" spans="1:2" ht="18">
      <c r="A31" s="635" t="s">
        <v>295</v>
      </c>
      <c r="B31" s="635" t="s">
        <v>296</v>
      </c>
    </row>
    <row r="32" spans="1:16" ht="18">
      <c r="A32" s="237"/>
      <c r="B32" s="237"/>
      <c r="H32" s="185" t="s">
        <v>297</v>
      </c>
      <c r="I32" s="221"/>
      <c r="J32" s="185"/>
      <c r="K32" s="333">
        <v>0</v>
      </c>
      <c r="L32" s="333"/>
      <c r="M32" s="333"/>
      <c r="N32" s="333"/>
      <c r="O32" s="333"/>
      <c r="P32" s="333">
        <v>0</v>
      </c>
    </row>
    <row r="33" spans="8:16" ht="18">
      <c r="H33" s="185" t="s">
        <v>298</v>
      </c>
      <c r="I33" s="221"/>
      <c r="J33" s="185"/>
      <c r="K33" s="333">
        <f>BRPL!K17</f>
        <v>0</v>
      </c>
      <c r="L33" s="333"/>
      <c r="M33" s="333"/>
      <c r="N33" s="333"/>
      <c r="O33" s="333"/>
      <c r="P33" s="333">
        <f>BRPL!P17</f>
        <v>0</v>
      </c>
    </row>
    <row r="34" spans="8:16" ht="18">
      <c r="H34" s="185" t="s">
        <v>299</v>
      </c>
      <c r="I34" s="221"/>
      <c r="J34" s="185"/>
      <c r="K34" s="221">
        <f>BYPL!K33</f>
        <v>-1.633</v>
      </c>
      <c r="L34" s="221"/>
      <c r="M34" s="636"/>
      <c r="N34" s="221"/>
      <c r="O34" s="221"/>
      <c r="P34" s="221">
        <f>BYPL!P33</f>
        <v>-8.1587</v>
      </c>
    </row>
    <row r="35" spans="8:16" ht="18">
      <c r="H35" s="185" t="s">
        <v>300</v>
      </c>
      <c r="I35" s="221"/>
      <c r="J35" s="185"/>
      <c r="K35" s="221">
        <f>NDMC!K32</f>
        <v>-0.30200000000000005</v>
      </c>
      <c r="L35" s="221"/>
      <c r="M35" s="221"/>
      <c r="N35" s="221"/>
      <c r="O35" s="221"/>
      <c r="P35" s="221">
        <f>NDMC!P32</f>
        <v>-0.9395</v>
      </c>
    </row>
    <row r="36" spans="8:16" ht="18">
      <c r="H36" s="185" t="s">
        <v>301</v>
      </c>
      <c r="I36" s="221"/>
      <c r="J36" s="185"/>
      <c r="K36" s="221"/>
      <c r="L36" s="221"/>
      <c r="M36" s="221"/>
      <c r="N36" s="221"/>
      <c r="O36" s="221"/>
      <c r="P36" s="221"/>
    </row>
    <row r="37" spans="8:16" ht="18">
      <c r="H37" s="637" t="s">
        <v>302</v>
      </c>
      <c r="I37" s="185"/>
      <c r="J37" s="185"/>
      <c r="K37" s="185">
        <f>SUM(K32:K36)</f>
        <v>-1.935</v>
      </c>
      <c r="L37" s="221"/>
      <c r="M37" s="221"/>
      <c r="N37" s="221"/>
      <c r="O37" s="221"/>
      <c r="P37" s="185">
        <f>SUM(P32:P36)</f>
        <v>-9.0982</v>
      </c>
    </row>
    <row r="38" spans="8:16" ht="18">
      <c r="H38" s="221"/>
      <c r="I38" s="221"/>
      <c r="J38" s="221"/>
      <c r="K38" s="221"/>
      <c r="L38" s="221"/>
      <c r="M38" s="221"/>
      <c r="N38" s="221"/>
      <c r="O38" s="221"/>
      <c r="P38" s="221"/>
    </row>
    <row r="39" spans="1:16" ht="18">
      <c r="A39" s="635" t="s">
        <v>327</v>
      </c>
      <c r="B39" s="134"/>
      <c r="C39" s="134"/>
      <c r="D39" s="134"/>
      <c r="E39" s="134"/>
      <c r="F39" s="134"/>
      <c r="G39" s="134"/>
      <c r="H39" s="185"/>
      <c r="I39" s="638"/>
      <c r="J39" s="185"/>
      <c r="K39" s="638">
        <f>K28+K37</f>
        <v>1.5150000000000001</v>
      </c>
      <c r="L39" s="221"/>
      <c r="M39" s="221"/>
      <c r="N39" s="221"/>
      <c r="O39" s="221"/>
      <c r="P39" s="638">
        <f>P28+P37</f>
        <v>-9.0982</v>
      </c>
    </row>
    <row r="40" spans="1:10" ht="18">
      <c r="A40" s="185"/>
      <c r="B40" s="133"/>
      <c r="C40" s="134"/>
      <c r="D40" s="134"/>
      <c r="E40" s="134"/>
      <c r="F40" s="134"/>
      <c r="G40" s="134"/>
      <c r="H40" s="134"/>
      <c r="I40" s="163"/>
      <c r="J40" s="134"/>
    </row>
    <row r="41" spans="1:10" ht="18">
      <c r="A41" s="637" t="s">
        <v>303</v>
      </c>
      <c r="B41" s="185" t="s">
        <v>304</v>
      </c>
      <c r="C41" s="134"/>
      <c r="D41" s="134"/>
      <c r="E41" s="134"/>
      <c r="F41" s="134"/>
      <c r="G41" s="134"/>
      <c r="H41" s="134"/>
      <c r="I41" s="163"/>
      <c r="J41" s="134"/>
    </row>
    <row r="42" spans="1:10" ht="12.75">
      <c r="A42" s="162"/>
      <c r="B42" s="133"/>
      <c r="C42" s="134"/>
      <c r="D42" s="134"/>
      <c r="E42" s="134"/>
      <c r="F42" s="134"/>
      <c r="G42" s="134"/>
      <c r="H42" s="134"/>
      <c r="I42" s="163"/>
      <c r="J42" s="134"/>
    </row>
    <row r="43" spans="1:16" ht="18">
      <c r="A43" s="639" t="s">
        <v>305</v>
      </c>
      <c r="B43" s="640" t="s">
        <v>306</v>
      </c>
      <c r="C43" s="641" t="s">
        <v>307</v>
      </c>
      <c r="D43" s="640"/>
      <c r="E43" s="640"/>
      <c r="F43" s="640"/>
      <c r="G43" s="522">
        <v>31.3761</v>
      </c>
      <c r="H43" s="640" t="s">
        <v>308</v>
      </c>
      <c r="I43" s="640"/>
      <c r="J43" s="642"/>
      <c r="K43" s="640">
        <f>($K$39*G43)/100</f>
        <v>0.47534791500000007</v>
      </c>
      <c r="L43" s="640"/>
      <c r="M43" s="640"/>
      <c r="N43" s="640"/>
      <c r="O43" s="640"/>
      <c r="P43" s="640">
        <f>($P$39*G43)/100</f>
        <v>-2.8546603301999998</v>
      </c>
    </row>
    <row r="44" spans="1:16" ht="18">
      <c r="A44" s="639" t="s">
        <v>309</v>
      </c>
      <c r="B44" s="640" t="s">
        <v>364</v>
      </c>
      <c r="C44" s="641" t="s">
        <v>307</v>
      </c>
      <c r="D44" s="640"/>
      <c r="E44" s="640"/>
      <c r="F44" s="640"/>
      <c r="G44" s="522">
        <v>39.617</v>
      </c>
      <c r="H44" s="640" t="s">
        <v>308</v>
      </c>
      <c r="I44" s="640"/>
      <c r="J44" s="642"/>
      <c r="K44" s="640">
        <f>($K$39*G44)/100</f>
        <v>0.6001975500000001</v>
      </c>
      <c r="L44" s="640"/>
      <c r="M44" s="640"/>
      <c r="N44" s="640"/>
      <c r="O44" s="640"/>
      <c r="P44" s="640">
        <f>($P$39*G44)/100</f>
        <v>-3.604433894</v>
      </c>
    </row>
    <row r="45" spans="1:16" ht="18">
      <c r="A45" s="639" t="s">
        <v>310</v>
      </c>
      <c r="B45" s="640" t="s">
        <v>365</v>
      </c>
      <c r="C45" s="641" t="s">
        <v>307</v>
      </c>
      <c r="D45" s="640"/>
      <c r="E45" s="640"/>
      <c r="F45" s="640"/>
      <c r="G45" s="522">
        <v>23.0553</v>
      </c>
      <c r="H45" s="640" t="s">
        <v>308</v>
      </c>
      <c r="I45" s="640"/>
      <c r="J45" s="642"/>
      <c r="K45" s="640">
        <f>($K$39*G45)/100</f>
        <v>0.34928779500000007</v>
      </c>
      <c r="L45" s="640"/>
      <c r="M45" s="640"/>
      <c r="N45" s="640"/>
      <c r="O45" s="640"/>
      <c r="P45" s="640">
        <f>($P$39*G45)/100</f>
        <v>-2.0976173046</v>
      </c>
    </row>
    <row r="46" spans="1:16" ht="18">
      <c r="A46" s="639" t="s">
        <v>311</v>
      </c>
      <c r="B46" s="640" t="s">
        <v>366</v>
      </c>
      <c r="C46" s="641" t="s">
        <v>307</v>
      </c>
      <c r="D46" s="640"/>
      <c r="E46" s="640"/>
      <c r="F46" s="640"/>
      <c r="G46" s="522">
        <v>5.099</v>
      </c>
      <c r="H46" s="640" t="s">
        <v>308</v>
      </c>
      <c r="I46" s="640"/>
      <c r="J46" s="642"/>
      <c r="K46" s="640">
        <f>($K$39*G46)/100</f>
        <v>0.07724985000000001</v>
      </c>
      <c r="L46" s="640"/>
      <c r="M46" s="640"/>
      <c r="N46" s="640"/>
      <c r="O46" s="640"/>
      <c r="P46" s="640">
        <f>($P$39*G46)/100</f>
        <v>-0.4639172180000001</v>
      </c>
    </row>
    <row r="47" spans="1:16" ht="18">
      <c r="A47" s="639" t="s">
        <v>312</v>
      </c>
      <c r="B47" s="640" t="s">
        <v>367</v>
      </c>
      <c r="C47" s="641" t="s">
        <v>307</v>
      </c>
      <c r="D47" s="640"/>
      <c r="E47" s="640"/>
      <c r="F47" s="640"/>
      <c r="G47" s="522">
        <v>0.8518</v>
      </c>
      <c r="H47" s="640" t="s">
        <v>308</v>
      </c>
      <c r="I47" s="640"/>
      <c r="J47" s="642"/>
      <c r="K47" s="640">
        <f>($K$39*G47)/100</f>
        <v>0.012904770000000001</v>
      </c>
      <c r="L47" s="640"/>
      <c r="M47" s="640"/>
      <c r="N47" s="640"/>
      <c r="O47" s="640"/>
      <c r="P47" s="640">
        <f>($P$39*G47)/100</f>
        <v>-0.07749846760000001</v>
      </c>
    </row>
    <row r="48" spans="6:10" ht="12.75">
      <c r="F48" s="164"/>
      <c r="J48" s="165"/>
    </row>
    <row r="49" spans="1:10" ht="15">
      <c r="A49" s="643" t="s">
        <v>431</v>
      </c>
      <c r="F49" s="164"/>
      <c r="J49" s="165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S20" sqref="S20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9.71093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5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319"/>
      <c r="R1" s="19"/>
    </row>
    <row r="2" spans="1:18" ht="30">
      <c r="A2" s="247"/>
      <c r="B2" s="19"/>
      <c r="C2" s="19"/>
      <c r="D2" s="19"/>
      <c r="E2" s="19"/>
      <c r="F2" s="19"/>
      <c r="G2" s="511" t="s">
        <v>362</v>
      </c>
      <c r="H2" s="19"/>
      <c r="I2" s="19"/>
      <c r="J2" s="19"/>
      <c r="K2" s="19"/>
      <c r="L2" s="19"/>
      <c r="M2" s="19"/>
      <c r="N2" s="19"/>
      <c r="O2" s="19"/>
      <c r="P2" s="19"/>
      <c r="Q2" s="320"/>
      <c r="R2" s="19"/>
    </row>
    <row r="3" spans="1:18" ht="26.25">
      <c r="A3" s="247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20"/>
      <c r="R3" s="19"/>
    </row>
    <row r="4" spans="1:18" ht="25.5">
      <c r="A4" s="24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20"/>
      <c r="R4" s="19"/>
    </row>
    <row r="5" spans="1:18" ht="23.25">
      <c r="A5" s="253"/>
      <c r="B5" s="19"/>
      <c r="C5" s="506" t="s">
        <v>392</v>
      </c>
      <c r="D5" s="19"/>
      <c r="E5" s="19"/>
      <c r="F5" s="19"/>
      <c r="G5" s="19"/>
      <c r="H5" s="19"/>
      <c r="I5" s="19"/>
      <c r="J5" s="19"/>
      <c r="K5" s="19"/>
      <c r="L5" s="250"/>
      <c r="M5" s="19"/>
      <c r="N5" s="19"/>
      <c r="O5" s="19"/>
      <c r="P5" s="19"/>
      <c r="Q5" s="320"/>
      <c r="R5" s="19"/>
    </row>
    <row r="6" spans="1:18" ht="18">
      <c r="A6" s="249"/>
      <c r="B6" s="13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20"/>
      <c r="R6" s="19"/>
    </row>
    <row r="7" spans="1:18" ht="26.25">
      <c r="A7" s="247"/>
      <c r="B7" s="19"/>
      <c r="C7" s="19"/>
      <c r="D7" s="19"/>
      <c r="E7" s="19"/>
      <c r="F7" s="302" t="s">
        <v>424</v>
      </c>
      <c r="G7" s="19"/>
      <c r="H7" s="19"/>
      <c r="I7" s="19"/>
      <c r="J7" s="19"/>
      <c r="K7" s="19"/>
      <c r="L7" s="250"/>
      <c r="M7" s="19"/>
      <c r="N7" s="19"/>
      <c r="O7" s="19"/>
      <c r="P7" s="19"/>
      <c r="Q7" s="320"/>
      <c r="R7" s="19"/>
    </row>
    <row r="8" spans="1:18" ht="25.5">
      <c r="A8" s="248"/>
      <c r="B8" s="251"/>
      <c r="C8" s="19"/>
      <c r="D8" s="19"/>
      <c r="E8" s="19"/>
      <c r="F8" s="19"/>
      <c r="G8" s="19"/>
      <c r="H8" s="252"/>
      <c r="I8" s="19"/>
      <c r="J8" s="19"/>
      <c r="K8" s="19"/>
      <c r="L8" s="19"/>
      <c r="M8" s="19"/>
      <c r="N8" s="19"/>
      <c r="O8" s="19"/>
      <c r="P8" s="19"/>
      <c r="Q8" s="320"/>
      <c r="R8" s="19"/>
    </row>
    <row r="9" spans="1:18" ht="12.75">
      <c r="A9" s="253"/>
      <c r="B9" s="19"/>
      <c r="C9" s="19"/>
      <c r="D9" s="19"/>
      <c r="E9" s="19"/>
      <c r="F9" s="19"/>
      <c r="G9" s="19"/>
      <c r="H9" s="254"/>
      <c r="I9" s="19"/>
      <c r="J9" s="19"/>
      <c r="K9" s="19"/>
      <c r="L9" s="19"/>
      <c r="M9" s="19"/>
      <c r="N9" s="19"/>
      <c r="O9" s="19"/>
      <c r="P9" s="19"/>
      <c r="Q9" s="320"/>
      <c r="R9" s="19"/>
    </row>
    <row r="10" spans="1:18" ht="45.75" customHeight="1">
      <c r="A10" s="253"/>
      <c r="B10" s="309" t="s">
        <v>328</v>
      </c>
      <c r="C10" s="19"/>
      <c r="D10" s="19"/>
      <c r="E10" s="19"/>
      <c r="F10" s="19"/>
      <c r="G10" s="19"/>
      <c r="H10" s="254"/>
      <c r="I10" s="303"/>
      <c r="J10" s="78"/>
      <c r="K10" s="78"/>
      <c r="L10" s="78"/>
      <c r="M10" s="78"/>
      <c r="N10" s="303"/>
      <c r="O10" s="78"/>
      <c r="P10" s="78"/>
      <c r="Q10" s="320"/>
      <c r="R10" s="19"/>
    </row>
    <row r="11" spans="1:19" ht="20.25">
      <c r="A11" s="253"/>
      <c r="B11" s="19"/>
      <c r="C11" s="19"/>
      <c r="D11" s="19"/>
      <c r="E11" s="19"/>
      <c r="F11" s="19"/>
      <c r="G11" s="19"/>
      <c r="H11" s="257"/>
      <c r="I11" s="538" t="s">
        <v>347</v>
      </c>
      <c r="J11" s="304"/>
      <c r="K11" s="304"/>
      <c r="L11" s="304"/>
      <c r="M11" s="304"/>
      <c r="N11" s="538" t="s">
        <v>348</v>
      </c>
      <c r="O11" s="304"/>
      <c r="P11" s="304"/>
      <c r="Q11" s="500"/>
      <c r="R11" s="260"/>
      <c r="S11" s="240"/>
    </row>
    <row r="12" spans="1:18" ht="12.75">
      <c r="A12" s="253"/>
      <c r="B12" s="19"/>
      <c r="C12" s="19"/>
      <c r="D12" s="19"/>
      <c r="E12" s="19"/>
      <c r="F12" s="19"/>
      <c r="G12" s="19"/>
      <c r="H12" s="254"/>
      <c r="I12" s="301"/>
      <c r="J12" s="301"/>
      <c r="K12" s="301"/>
      <c r="L12" s="301"/>
      <c r="M12" s="301"/>
      <c r="N12" s="301"/>
      <c r="O12" s="301"/>
      <c r="P12" s="301"/>
      <c r="Q12" s="320"/>
      <c r="R12" s="19"/>
    </row>
    <row r="13" spans="1:18" ht="26.25">
      <c r="A13" s="505">
        <v>1</v>
      </c>
      <c r="B13" s="506" t="s">
        <v>329</v>
      </c>
      <c r="C13" s="507"/>
      <c r="D13" s="507"/>
      <c r="E13" s="504"/>
      <c r="F13" s="504"/>
      <c r="G13" s="256"/>
      <c r="H13" s="501"/>
      <c r="I13" s="502">
        <f>NDPL!K162</f>
        <v>12.291129108333338</v>
      </c>
      <c r="J13" s="302"/>
      <c r="K13" s="302"/>
      <c r="L13" s="302"/>
      <c r="M13" s="501"/>
      <c r="N13" s="502">
        <f>NDPL!P162</f>
        <v>-2.6812922302</v>
      </c>
      <c r="O13" s="302"/>
      <c r="P13" s="302"/>
      <c r="Q13" s="320"/>
      <c r="R13" s="19"/>
    </row>
    <row r="14" spans="1:18" ht="26.25">
      <c r="A14" s="505"/>
      <c r="B14" s="506"/>
      <c r="C14" s="507"/>
      <c r="D14" s="507"/>
      <c r="E14" s="504"/>
      <c r="F14" s="504"/>
      <c r="G14" s="256"/>
      <c r="H14" s="501"/>
      <c r="I14" s="502"/>
      <c r="J14" s="302"/>
      <c r="K14" s="302"/>
      <c r="L14" s="302"/>
      <c r="M14" s="501"/>
      <c r="N14" s="502"/>
      <c r="O14" s="302"/>
      <c r="P14" s="302"/>
      <c r="Q14" s="320"/>
      <c r="R14" s="19"/>
    </row>
    <row r="15" spans="1:18" ht="26.25">
      <c r="A15" s="505"/>
      <c r="B15" s="506"/>
      <c r="C15" s="507"/>
      <c r="D15" s="507"/>
      <c r="E15" s="504"/>
      <c r="F15" s="504"/>
      <c r="G15" s="251"/>
      <c r="H15" s="501"/>
      <c r="I15" s="502"/>
      <c r="J15" s="302"/>
      <c r="K15" s="302"/>
      <c r="L15" s="302"/>
      <c r="M15" s="501"/>
      <c r="N15" s="502"/>
      <c r="O15" s="302"/>
      <c r="P15" s="302"/>
      <c r="Q15" s="320"/>
      <c r="R15" s="19"/>
    </row>
    <row r="16" spans="1:18" ht="26.25">
      <c r="A16" s="505">
        <v>2</v>
      </c>
      <c r="B16" s="506" t="s">
        <v>330</v>
      </c>
      <c r="C16" s="507"/>
      <c r="D16" s="507"/>
      <c r="E16" s="504"/>
      <c r="F16" s="504"/>
      <c r="G16" s="256"/>
      <c r="H16" s="501" t="s">
        <v>361</v>
      </c>
      <c r="I16" s="502">
        <f>BRPL!K180</f>
        <v>1.8646293039999995</v>
      </c>
      <c r="J16" s="302"/>
      <c r="K16" s="302"/>
      <c r="L16" s="302"/>
      <c r="M16" s="501"/>
      <c r="N16" s="502">
        <f>BRPL!P180</f>
        <v>-3.073389494</v>
      </c>
      <c r="O16" s="302"/>
      <c r="P16" s="302"/>
      <c r="Q16" s="320"/>
      <c r="R16" s="19"/>
    </row>
    <row r="17" spans="1:18" ht="26.25">
      <c r="A17" s="505"/>
      <c r="B17" s="506"/>
      <c r="C17" s="507"/>
      <c r="D17" s="507"/>
      <c r="E17" s="504"/>
      <c r="F17" s="504"/>
      <c r="G17" s="256"/>
      <c r="H17" s="501"/>
      <c r="I17" s="502"/>
      <c r="J17" s="302"/>
      <c r="K17" s="302"/>
      <c r="L17" s="302"/>
      <c r="M17" s="501"/>
      <c r="N17" s="502"/>
      <c r="O17" s="302"/>
      <c r="P17" s="302"/>
      <c r="Q17" s="320"/>
      <c r="R17" s="19"/>
    </row>
    <row r="18" spans="1:18" ht="26.25">
      <c r="A18" s="505"/>
      <c r="B18" s="506"/>
      <c r="C18" s="507"/>
      <c r="D18" s="507"/>
      <c r="E18" s="504"/>
      <c r="F18" s="504"/>
      <c r="G18" s="251"/>
      <c r="H18" s="501"/>
      <c r="I18" s="502"/>
      <c r="J18" s="302"/>
      <c r="K18" s="302"/>
      <c r="L18" s="302"/>
      <c r="M18" s="501"/>
      <c r="N18" s="502"/>
      <c r="O18" s="302"/>
      <c r="P18" s="302"/>
      <c r="Q18" s="320"/>
      <c r="R18" s="19"/>
    </row>
    <row r="19" spans="1:18" ht="26.25">
      <c r="A19" s="505">
        <v>3</v>
      </c>
      <c r="B19" s="506" t="s">
        <v>331</v>
      </c>
      <c r="C19" s="507"/>
      <c r="D19" s="507"/>
      <c r="E19" s="504"/>
      <c r="F19" s="504"/>
      <c r="G19" s="256"/>
      <c r="H19" s="501" t="s">
        <v>361</v>
      </c>
      <c r="I19" s="502">
        <f>BYPL!K168</f>
        <v>17.469789591666665</v>
      </c>
      <c r="J19" s="302"/>
      <c r="K19" s="302"/>
      <c r="L19" s="302"/>
      <c r="M19" s="501"/>
      <c r="N19" s="502">
        <f>BYPL!P168</f>
        <v>-10.092317304599998</v>
      </c>
      <c r="O19" s="302"/>
      <c r="P19" s="302"/>
      <c r="Q19" s="320"/>
      <c r="R19" s="19"/>
    </row>
    <row r="20" spans="1:18" ht="26.25">
      <c r="A20" s="505"/>
      <c r="B20" s="506"/>
      <c r="C20" s="507"/>
      <c r="D20" s="507"/>
      <c r="E20" s="504"/>
      <c r="F20" s="504"/>
      <c r="G20" s="256"/>
      <c r="H20" s="501"/>
      <c r="I20" s="502"/>
      <c r="J20" s="302"/>
      <c r="K20" s="302"/>
      <c r="L20" s="302"/>
      <c r="M20" s="501"/>
      <c r="N20" s="502"/>
      <c r="O20" s="302"/>
      <c r="P20" s="302"/>
      <c r="Q20" s="320"/>
      <c r="R20" s="19"/>
    </row>
    <row r="21" spans="1:18" ht="26.25">
      <c r="A21" s="505"/>
      <c r="B21" s="508"/>
      <c r="C21" s="508"/>
      <c r="D21" s="508"/>
      <c r="E21" s="343"/>
      <c r="F21" s="343"/>
      <c r="G21" s="130"/>
      <c r="H21" s="501"/>
      <c r="I21" s="502"/>
      <c r="J21" s="302"/>
      <c r="K21" s="302"/>
      <c r="L21" s="302"/>
      <c r="M21" s="501"/>
      <c r="N21" s="502"/>
      <c r="O21" s="302"/>
      <c r="P21" s="302"/>
      <c r="Q21" s="320"/>
      <c r="R21" s="19"/>
    </row>
    <row r="22" spans="1:18" ht="26.25">
      <c r="A22" s="505">
        <v>4</v>
      </c>
      <c r="B22" s="506" t="s">
        <v>332</v>
      </c>
      <c r="C22" s="508"/>
      <c r="D22" s="508"/>
      <c r="E22" s="343"/>
      <c r="F22" s="343"/>
      <c r="G22" s="256"/>
      <c r="H22" s="501" t="s">
        <v>361</v>
      </c>
      <c r="I22" s="502">
        <f>NDMC!K84</f>
        <v>7.02057485</v>
      </c>
      <c r="J22" s="302"/>
      <c r="K22" s="302"/>
      <c r="L22" s="302"/>
      <c r="M22" s="501"/>
      <c r="N22" s="502">
        <f>NDMC!P84</f>
        <v>-1.377117218</v>
      </c>
      <c r="O22" s="302"/>
      <c r="P22" s="302"/>
      <c r="Q22" s="320"/>
      <c r="R22" s="19"/>
    </row>
    <row r="23" spans="1:18" ht="26.25">
      <c r="A23" s="505"/>
      <c r="B23" s="506"/>
      <c r="C23" s="508"/>
      <c r="D23" s="508"/>
      <c r="E23" s="343"/>
      <c r="F23" s="343"/>
      <c r="G23" s="256"/>
      <c r="H23" s="501"/>
      <c r="I23" s="502"/>
      <c r="J23" s="302"/>
      <c r="K23" s="302"/>
      <c r="L23" s="302"/>
      <c r="M23" s="501"/>
      <c r="N23" s="502"/>
      <c r="O23" s="302"/>
      <c r="P23" s="302"/>
      <c r="Q23" s="320"/>
      <c r="R23" s="19"/>
    </row>
    <row r="24" spans="1:18" ht="26.25">
      <c r="A24" s="505"/>
      <c r="B24" s="508"/>
      <c r="C24" s="508"/>
      <c r="D24" s="508"/>
      <c r="E24" s="343"/>
      <c r="F24" s="343"/>
      <c r="G24" s="130"/>
      <c r="H24" s="501"/>
      <c r="I24" s="502"/>
      <c r="J24" s="302"/>
      <c r="K24" s="302"/>
      <c r="L24" s="302"/>
      <c r="M24" s="501"/>
      <c r="N24" s="502"/>
      <c r="O24" s="302"/>
      <c r="P24" s="302"/>
      <c r="Q24" s="320"/>
      <c r="R24" s="19"/>
    </row>
    <row r="25" spans="1:18" ht="26.25">
      <c r="A25" s="505">
        <v>5</v>
      </c>
      <c r="B25" s="506" t="s">
        <v>333</v>
      </c>
      <c r="C25" s="508"/>
      <c r="D25" s="508"/>
      <c r="E25" s="343"/>
      <c r="F25" s="343"/>
      <c r="G25" s="256"/>
      <c r="H25" s="501" t="s">
        <v>361</v>
      </c>
      <c r="I25" s="502">
        <f>MES!K59</f>
        <v>0.72490477</v>
      </c>
      <c r="J25" s="302"/>
      <c r="K25" s="302"/>
      <c r="L25" s="302"/>
      <c r="M25" s="501" t="s">
        <v>361</v>
      </c>
      <c r="N25" s="502">
        <f>MES!P59</f>
        <v>0.1150015324</v>
      </c>
      <c r="O25" s="302"/>
      <c r="P25" s="302"/>
      <c r="Q25" s="320"/>
      <c r="R25" s="19"/>
    </row>
    <row r="26" spans="1:18" ht="20.25">
      <c r="A26" s="253"/>
      <c r="B26" s="19"/>
      <c r="C26" s="19"/>
      <c r="D26" s="19"/>
      <c r="E26" s="19"/>
      <c r="F26" s="19"/>
      <c r="G26" s="19"/>
      <c r="H26" s="255"/>
      <c r="I26" s="503"/>
      <c r="J26" s="300"/>
      <c r="K26" s="300"/>
      <c r="L26" s="300"/>
      <c r="M26" s="300"/>
      <c r="N26" s="300"/>
      <c r="O26" s="300"/>
      <c r="P26" s="300"/>
      <c r="Q26" s="320"/>
      <c r="R26" s="19"/>
    </row>
    <row r="27" spans="1:18" ht="18">
      <c r="A27" s="249"/>
      <c r="B27" s="223"/>
      <c r="C27" s="258"/>
      <c r="D27" s="258"/>
      <c r="E27" s="258"/>
      <c r="F27" s="258"/>
      <c r="G27" s="259"/>
      <c r="H27" s="255"/>
      <c r="I27" s="19"/>
      <c r="J27" s="19"/>
      <c r="K27" s="19"/>
      <c r="L27" s="19"/>
      <c r="M27" s="19"/>
      <c r="N27" s="19"/>
      <c r="O27" s="19"/>
      <c r="P27" s="19"/>
      <c r="Q27" s="320"/>
      <c r="R27" s="19"/>
    </row>
    <row r="28" spans="1:18" ht="15">
      <c r="A28" s="253"/>
      <c r="B28" s="19"/>
      <c r="C28" s="19"/>
      <c r="D28" s="19"/>
      <c r="E28" s="19"/>
      <c r="F28" s="19"/>
      <c r="G28" s="19"/>
      <c r="H28" s="255"/>
      <c r="I28" s="19"/>
      <c r="J28" s="19"/>
      <c r="K28" s="19"/>
      <c r="L28" s="19"/>
      <c r="M28" s="19"/>
      <c r="N28" s="19"/>
      <c r="O28" s="19"/>
      <c r="P28" s="19"/>
      <c r="Q28" s="320"/>
      <c r="R28" s="19"/>
    </row>
    <row r="29" spans="1:18" ht="54" customHeight="1" thickBot="1">
      <c r="A29" s="498" t="s">
        <v>334</v>
      </c>
      <c r="B29" s="305"/>
      <c r="C29" s="305"/>
      <c r="D29" s="305"/>
      <c r="E29" s="305"/>
      <c r="F29" s="305"/>
      <c r="G29" s="305"/>
      <c r="H29" s="306"/>
      <c r="I29" s="306"/>
      <c r="J29" s="306"/>
      <c r="K29" s="306"/>
      <c r="L29" s="306"/>
      <c r="M29" s="306"/>
      <c r="N29" s="306"/>
      <c r="O29" s="306"/>
      <c r="P29" s="306"/>
      <c r="Q29" s="321"/>
      <c r="R29" s="19"/>
    </row>
    <row r="30" spans="1:9" ht="13.5" thickTop="1">
      <c r="A30" s="246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8" t="s">
        <v>360</v>
      </c>
      <c r="B33" s="19"/>
      <c r="C33" s="19"/>
      <c r="D33" s="19"/>
      <c r="E33" s="497"/>
      <c r="F33" s="497"/>
      <c r="G33" s="19"/>
      <c r="H33" s="19"/>
      <c r="I33" s="19"/>
    </row>
    <row r="34" spans="1:9" ht="15">
      <c r="A34" s="283"/>
      <c r="B34" s="283"/>
      <c r="C34" s="283"/>
      <c r="D34" s="283"/>
      <c r="E34" s="497"/>
      <c r="F34" s="497"/>
      <c r="G34" s="19"/>
      <c r="H34" s="19"/>
      <c r="I34" s="19"/>
    </row>
    <row r="35" spans="1:9" s="497" customFormat="1" ht="15" customHeight="1">
      <c r="A35" s="510" t="s">
        <v>368</v>
      </c>
      <c r="E35"/>
      <c r="F35"/>
      <c r="G35" s="283"/>
      <c r="H35" s="283"/>
      <c r="I35" s="283"/>
    </row>
    <row r="36" spans="1:9" s="497" customFormat="1" ht="15" customHeight="1">
      <c r="A36" s="510"/>
      <c r="E36"/>
      <c r="F36"/>
      <c r="H36" s="283"/>
      <c r="I36" s="283"/>
    </row>
    <row r="37" spans="1:9" s="497" customFormat="1" ht="15" customHeight="1">
      <c r="A37" s="510" t="s">
        <v>369</v>
      </c>
      <c r="E37"/>
      <c r="F37"/>
      <c r="I37" s="283"/>
    </row>
    <row r="38" spans="1:9" s="497" customFormat="1" ht="15" customHeight="1">
      <c r="A38" s="509"/>
      <c r="E38"/>
      <c r="F38"/>
      <c r="I38" s="283"/>
    </row>
    <row r="39" spans="1:9" s="497" customFormat="1" ht="15" customHeight="1">
      <c r="A39" s="510"/>
      <c r="E39"/>
      <c r="F39"/>
      <c r="I39" s="283"/>
    </row>
    <row r="40" spans="1:6" s="497" customFormat="1" ht="15" customHeight="1">
      <c r="A40" s="510"/>
      <c r="B40" s="496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70" zoomScaleNormal="70" zoomScalePageLayoutView="0" workbookViewId="0" topLeftCell="A1">
      <selection activeCell="M19" sqref="M19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9.8515625" style="0" bestFit="1" customWidth="1"/>
    <col min="6" max="6" width="9.28125" style="0" bestFit="1" customWidth="1"/>
    <col min="7" max="7" width="11.7109375" style="0" customWidth="1"/>
    <col min="8" max="8" width="12.14062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2" width="10.57421875" style="0" customWidth="1"/>
    <col min="13" max="13" width="9.8515625" style="0" customWidth="1"/>
    <col min="14" max="14" width="9.28125" style="0" bestFit="1" customWidth="1"/>
    <col min="15" max="15" width="10.57421875" style="0" bestFit="1" customWidth="1"/>
    <col min="16" max="16" width="10.28125" style="0" customWidth="1"/>
    <col min="17" max="17" width="12.28125" style="0" customWidth="1"/>
  </cols>
  <sheetData>
    <row r="1" spans="1:16" ht="24" thickBot="1">
      <c r="A1" s="3"/>
      <c r="G1" s="19"/>
      <c r="H1" s="19"/>
      <c r="I1" s="56" t="s">
        <v>406</v>
      </c>
      <c r="J1" s="19"/>
      <c r="K1" s="19"/>
      <c r="L1" s="19"/>
      <c r="M1" s="19"/>
      <c r="N1" s="56" t="s">
        <v>407</v>
      </c>
      <c r="O1" s="19"/>
      <c r="P1" s="19"/>
    </row>
    <row r="2" spans="1:17" ht="52.5" thickBot="1" thickTop="1">
      <c r="A2" s="41" t="s">
        <v>8</v>
      </c>
      <c r="B2" s="38" t="s">
        <v>9</v>
      </c>
      <c r="C2" s="39" t="s">
        <v>1</v>
      </c>
      <c r="D2" s="39" t="s">
        <v>2</v>
      </c>
      <c r="E2" s="39" t="s">
        <v>3</v>
      </c>
      <c r="F2" s="39" t="s">
        <v>10</v>
      </c>
      <c r="G2" s="41" t="str">
        <f>NDPL!G5</f>
        <v>FINAL READING 01/12/2014</v>
      </c>
      <c r="H2" s="39" t="str">
        <f>NDPL!H5</f>
        <v>INTIAL READING 01/11/2014</v>
      </c>
      <c r="I2" s="39" t="s">
        <v>4</v>
      </c>
      <c r="J2" s="39" t="s">
        <v>5</v>
      </c>
      <c r="K2" s="39" t="s">
        <v>6</v>
      </c>
      <c r="L2" s="41" t="str">
        <f>NDPL!G5</f>
        <v>FINAL READING 01/12/2014</v>
      </c>
      <c r="M2" s="39" t="str">
        <f>NDPL!H5</f>
        <v>INTIAL READING 01/11/2014</v>
      </c>
      <c r="N2" s="39" t="s">
        <v>4</v>
      </c>
      <c r="O2" s="39" t="s">
        <v>5</v>
      </c>
      <c r="P2" s="40" t="s">
        <v>6</v>
      </c>
      <c r="Q2" s="676"/>
    </row>
    <row r="3" ht="14.25" thickBot="1" thickTop="1"/>
    <row r="4" spans="1:17" ht="13.5" thickTop="1">
      <c r="A4" s="24"/>
      <c r="B4" s="308" t="s">
        <v>349</v>
      </c>
      <c r="C4" s="25"/>
      <c r="D4" s="25"/>
      <c r="E4" s="25"/>
      <c r="F4" s="35"/>
      <c r="G4" s="24"/>
      <c r="H4" s="25"/>
      <c r="I4" s="25"/>
      <c r="J4" s="25"/>
      <c r="K4" s="35"/>
      <c r="L4" s="24"/>
      <c r="M4" s="25"/>
      <c r="N4" s="25"/>
      <c r="O4" s="25"/>
      <c r="P4" s="35"/>
      <c r="Q4" s="179"/>
    </row>
    <row r="5" spans="1:17" ht="12.75">
      <c r="A5" s="23"/>
      <c r="B5" s="153" t="s">
        <v>353</v>
      </c>
      <c r="C5" s="155" t="s">
        <v>285</v>
      </c>
      <c r="D5" s="19"/>
      <c r="E5" s="19"/>
      <c r="F5" s="121"/>
      <c r="G5" s="23"/>
      <c r="H5" s="19"/>
      <c r="I5" s="19"/>
      <c r="J5" s="19"/>
      <c r="K5" s="121"/>
      <c r="L5" s="23"/>
      <c r="M5" s="19"/>
      <c r="N5" s="19"/>
      <c r="O5" s="19"/>
      <c r="P5" s="121"/>
      <c r="Q5" s="180"/>
    </row>
    <row r="6" spans="1:17" ht="15">
      <c r="A6" s="100">
        <v>1</v>
      </c>
      <c r="B6" s="127" t="s">
        <v>350</v>
      </c>
      <c r="C6" s="21">
        <v>4902492</v>
      </c>
      <c r="D6" s="151" t="s">
        <v>12</v>
      </c>
      <c r="E6" s="151" t="s">
        <v>287</v>
      </c>
      <c r="F6" s="28">
        <v>1500</v>
      </c>
      <c r="G6" s="439">
        <v>952373</v>
      </c>
      <c r="H6" s="512">
        <v>952691</v>
      </c>
      <c r="I6" s="79">
        <f>G6-H6</f>
        <v>-318</v>
      </c>
      <c r="J6" s="79">
        <f>$F6*I6</f>
        <v>-477000</v>
      </c>
      <c r="K6" s="81">
        <f>J6/1000000</f>
        <v>-0.477</v>
      </c>
      <c r="L6" s="439">
        <v>979525</v>
      </c>
      <c r="M6" s="512">
        <v>979525</v>
      </c>
      <c r="N6" s="79">
        <f>L6-M6</f>
        <v>0</v>
      </c>
      <c r="O6" s="79">
        <f>$F6*N6</f>
        <v>0</v>
      </c>
      <c r="P6" s="81">
        <f>O6/1000000</f>
        <v>0</v>
      </c>
      <c r="Q6" s="180"/>
    </row>
    <row r="7" spans="1:17" ht="15">
      <c r="A7" s="702">
        <v>2</v>
      </c>
      <c r="B7" s="127" t="s">
        <v>351</v>
      </c>
      <c r="C7" s="703">
        <v>5128477</v>
      </c>
      <c r="D7" s="151" t="s">
        <v>12</v>
      </c>
      <c r="E7" s="151" t="s">
        <v>287</v>
      </c>
      <c r="F7" s="704">
        <v>1500</v>
      </c>
      <c r="G7" s="439">
        <v>992213</v>
      </c>
      <c r="H7" s="440">
        <v>993308</v>
      </c>
      <c r="I7" s="79">
        <f>G7-H7</f>
        <v>-1095</v>
      </c>
      <c r="J7" s="79">
        <f>$F7*I7</f>
        <v>-1642500</v>
      </c>
      <c r="K7" s="81">
        <f>J7/1000000</f>
        <v>-1.6425</v>
      </c>
      <c r="L7" s="439">
        <v>995425</v>
      </c>
      <c r="M7" s="440">
        <v>995425</v>
      </c>
      <c r="N7" s="79">
        <f>L7-M7</f>
        <v>0</v>
      </c>
      <c r="O7" s="79">
        <f>$F7*N7</f>
        <v>0</v>
      </c>
      <c r="P7" s="81">
        <f>O7/1000000</f>
        <v>0</v>
      </c>
      <c r="Q7" s="180"/>
    </row>
    <row r="8" spans="1:17" s="794" customFormat="1" ht="15">
      <c r="A8" s="785">
        <v>3</v>
      </c>
      <c r="B8" s="786" t="s">
        <v>352</v>
      </c>
      <c r="C8" s="787">
        <v>4864840</v>
      </c>
      <c r="D8" s="788" t="s">
        <v>12</v>
      </c>
      <c r="E8" s="788" t="s">
        <v>287</v>
      </c>
      <c r="F8" s="789">
        <v>750</v>
      </c>
      <c r="G8" s="790">
        <v>989647</v>
      </c>
      <c r="H8" s="443">
        <v>996717</v>
      </c>
      <c r="I8" s="791">
        <f>G8-H8</f>
        <v>-7070</v>
      </c>
      <c r="J8" s="791">
        <f>$F8*I8</f>
        <v>-5302500</v>
      </c>
      <c r="K8" s="792">
        <f>J8/1000000</f>
        <v>-5.3025</v>
      </c>
      <c r="L8" s="790">
        <v>999331</v>
      </c>
      <c r="M8" s="443">
        <v>999331</v>
      </c>
      <c r="N8" s="791">
        <f>L8-M8</f>
        <v>0</v>
      </c>
      <c r="O8" s="791">
        <f>$F8*N8</f>
        <v>0</v>
      </c>
      <c r="P8" s="792">
        <f>O8/1000000</f>
        <v>0</v>
      </c>
      <c r="Q8" s="793"/>
    </row>
    <row r="9" spans="1:17" ht="12.75">
      <c r="A9" s="100"/>
      <c r="B9" s="19"/>
      <c r="C9" s="21"/>
      <c r="D9" s="19"/>
      <c r="E9" s="19"/>
      <c r="F9" s="28"/>
      <c r="G9" s="100"/>
      <c r="H9" s="21"/>
      <c r="I9" s="19"/>
      <c r="J9" s="19"/>
      <c r="K9" s="121"/>
      <c r="L9" s="100"/>
      <c r="M9" s="21"/>
      <c r="N9" s="19"/>
      <c r="O9" s="19"/>
      <c r="P9" s="121"/>
      <c r="Q9" s="180"/>
    </row>
    <row r="10" spans="1:17" ht="12.75">
      <c r="A10" s="23"/>
      <c r="B10" s="19"/>
      <c r="C10" s="19"/>
      <c r="D10" s="19"/>
      <c r="E10" s="19"/>
      <c r="F10" s="121"/>
      <c r="G10" s="100"/>
      <c r="H10" s="21"/>
      <c r="I10" s="19"/>
      <c r="J10" s="19"/>
      <c r="K10" s="121"/>
      <c r="L10" s="100"/>
      <c r="M10" s="21"/>
      <c r="N10" s="19"/>
      <c r="O10" s="19"/>
      <c r="P10" s="121"/>
      <c r="Q10" s="180"/>
    </row>
    <row r="11" spans="1:17" ht="12.75">
      <c r="A11" s="23"/>
      <c r="B11" s="19"/>
      <c r="C11" s="19"/>
      <c r="D11" s="19"/>
      <c r="E11" s="19"/>
      <c r="F11" s="121"/>
      <c r="G11" s="100"/>
      <c r="H11" s="21"/>
      <c r="I11" s="19"/>
      <c r="J11" s="19"/>
      <c r="K11" s="121"/>
      <c r="L11" s="100"/>
      <c r="M11" s="21"/>
      <c r="N11" s="19"/>
      <c r="O11" s="19"/>
      <c r="P11" s="121"/>
      <c r="Q11" s="180"/>
    </row>
    <row r="12" spans="1:17" ht="12.75">
      <c r="A12" s="23"/>
      <c r="B12" s="19"/>
      <c r="C12" s="19"/>
      <c r="D12" s="19"/>
      <c r="E12" s="19"/>
      <c r="F12" s="121"/>
      <c r="G12" s="100"/>
      <c r="H12" s="21"/>
      <c r="I12" s="239" t="s">
        <v>326</v>
      </c>
      <c r="J12" s="19"/>
      <c r="K12" s="238">
        <f>SUM(K6:K8)</f>
        <v>-7.422000000000001</v>
      </c>
      <c r="L12" s="100"/>
      <c r="M12" s="21"/>
      <c r="N12" s="239" t="s">
        <v>326</v>
      </c>
      <c r="O12" s="19"/>
      <c r="P12" s="238">
        <f>SUM(P6:P8)</f>
        <v>0</v>
      </c>
      <c r="Q12" s="180"/>
    </row>
    <row r="13" spans="1:17" ht="12.75">
      <c r="A13" s="23"/>
      <c r="B13" s="19"/>
      <c r="C13" s="19"/>
      <c r="D13" s="19"/>
      <c r="E13" s="19"/>
      <c r="F13" s="121"/>
      <c r="G13" s="100"/>
      <c r="H13" s="21"/>
      <c r="I13" s="388"/>
      <c r="J13" s="19"/>
      <c r="K13" s="234"/>
      <c r="L13" s="100"/>
      <c r="M13" s="21"/>
      <c r="N13" s="388"/>
      <c r="O13" s="19"/>
      <c r="P13" s="234"/>
      <c r="Q13" s="180"/>
    </row>
    <row r="14" spans="1:17" ht="12.75">
      <c r="A14" s="23"/>
      <c r="B14" s="19"/>
      <c r="C14" s="19"/>
      <c r="D14" s="19"/>
      <c r="E14" s="19"/>
      <c r="F14" s="121"/>
      <c r="G14" s="100"/>
      <c r="H14" s="21"/>
      <c r="I14" s="19"/>
      <c r="J14" s="19"/>
      <c r="K14" s="121"/>
      <c r="L14" s="100"/>
      <c r="M14" s="21"/>
      <c r="N14" s="19"/>
      <c r="O14" s="19"/>
      <c r="P14" s="121"/>
      <c r="Q14" s="180"/>
    </row>
    <row r="15" spans="1:17" ht="12.75">
      <c r="A15" s="23"/>
      <c r="B15" s="147" t="s">
        <v>157</v>
      </c>
      <c r="C15" s="19"/>
      <c r="D15" s="19"/>
      <c r="E15" s="19"/>
      <c r="F15" s="121"/>
      <c r="G15" s="100"/>
      <c r="H15" s="21"/>
      <c r="I15" s="19"/>
      <c r="J15" s="19"/>
      <c r="K15" s="121"/>
      <c r="L15" s="100"/>
      <c r="M15" s="21"/>
      <c r="N15" s="19"/>
      <c r="O15" s="19"/>
      <c r="P15" s="121"/>
      <c r="Q15" s="180"/>
    </row>
    <row r="16" spans="1:17" ht="12.75">
      <c r="A16" s="136"/>
      <c r="B16" s="137" t="s">
        <v>284</v>
      </c>
      <c r="C16" s="138" t="s">
        <v>285</v>
      </c>
      <c r="D16" s="138"/>
      <c r="E16" s="139"/>
      <c r="F16" s="140"/>
      <c r="G16" s="141"/>
      <c r="H16" s="21"/>
      <c r="I16" s="19"/>
      <c r="J16" s="19"/>
      <c r="K16" s="121"/>
      <c r="L16" s="100"/>
      <c r="M16" s="21"/>
      <c r="N16" s="19"/>
      <c r="O16" s="19"/>
      <c r="P16" s="121"/>
      <c r="Q16" s="180"/>
    </row>
    <row r="17" spans="1:17" ht="15">
      <c r="A17" s="141">
        <v>1</v>
      </c>
      <c r="B17" s="142" t="s">
        <v>286</v>
      </c>
      <c r="C17" s="143">
        <v>4902509</v>
      </c>
      <c r="D17" s="144" t="s">
        <v>12</v>
      </c>
      <c r="E17" s="144" t="s">
        <v>287</v>
      </c>
      <c r="F17" s="145">
        <v>5000</v>
      </c>
      <c r="G17" s="439">
        <v>997874</v>
      </c>
      <c r="H17" s="440">
        <v>997874</v>
      </c>
      <c r="I17" s="79">
        <f>G17-H17</f>
        <v>0</v>
      </c>
      <c r="J17" s="79">
        <f>$F17*I17</f>
        <v>0</v>
      </c>
      <c r="K17" s="81">
        <f>J17/1000000</f>
        <v>0</v>
      </c>
      <c r="L17" s="439">
        <v>28176</v>
      </c>
      <c r="M17" s="440">
        <v>28676</v>
      </c>
      <c r="N17" s="79">
        <f>L17-M17</f>
        <v>-500</v>
      </c>
      <c r="O17" s="79">
        <f>$F17*N17</f>
        <v>-2500000</v>
      </c>
      <c r="P17" s="81">
        <f>O17/1000000</f>
        <v>-2.5</v>
      </c>
      <c r="Q17" s="180"/>
    </row>
    <row r="18" spans="1:17" ht="15">
      <c r="A18" s="141">
        <v>2</v>
      </c>
      <c r="B18" s="142" t="s">
        <v>288</v>
      </c>
      <c r="C18" s="143">
        <v>4902510</v>
      </c>
      <c r="D18" s="144" t="s">
        <v>12</v>
      </c>
      <c r="E18" s="144" t="s">
        <v>287</v>
      </c>
      <c r="F18" s="145">
        <v>1000</v>
      </c>
      <c r="G18" s="439">
        <v>999728</v>
      </c>
      <c r="H18" s="440">
        <v>999728</v>
      </c>
      <c r="I18" s="79">
        <f>G18-H18</f>
        <v>0</v>
      </c>
      <c r="J18" s="79">
        <f>$F18*I18</f>
        <v>0</v>
      </c>
      <c r="K18" s="81">
        <f>J18/1000000</f>
        <v>0</v>
      </c>
      <c r="L18" s="439">
        <v>999813</v>
      </c>
      <c r="M18" s="440">
        <v>1000327</v>
      </c>
      <c r="N18" s="79">
        <f>L18-M18</f>
        <v>-514</v>
      </c>
      <c r="O18" s="79">
        <f>$F18*N18</f>
        <v>-514000</v>
      </c>
      <c r="P18" s="81">
        <f>O18/1000000</f>
        <v>-0.514</v>
      </c>
      <c r="Q18" s="180"/>
    </row>
    <row r="19" spans="1:17" ht="15">
      <c r="A19" s="141">
        <v>3</v>
      </c>
      <c r="B19" s="142" t="s">
        <v>289</v>
      </c>
      <c r="C19" s="143">
        <v>4864947</v>
      </c>
      <c r="D19" s="144" t="s">
        <v>12</v>
      </c>
      <c r="E19" s="144" t="s">
        <v>287</v>
      </c>
      <c r="F19" s="145">
        <v>1000</v>
      </c>
      <c r="G19" s="439">
        <v>975564</v>
      </c>
      <c r="H19" s="440">
        <v>974775</v>
      </c>
      <c r="I19" s="79">
        <f>G19-H19</f>
        <v>789</v>
      </c>
      <c r="J19" s="79">
        <f>$F19*I19</f>
        <v>789000</v>
      </c>
      <c r="K19" s="81">
        <f>J19/1000000</f>
        <v>0.789</v>
      </c>
      <c r="L19" s="439">
        <v>991440</v>
      </c>
      <c r="M19" s="440">
        <v>991433</v>
      </c>
      <c r="N19" s="79">
        <f>L19-M19</f>
        <v>7</v>
      </c>
      <c r="O19" s="79">
        <f>$F19*N19</f>
        <v>7000</v>
      </c>
      <c r="P19" s="81">
        <f>O19/1000000</f>
        <v>0.007</v>
      </c>
      <c r="Q19" s="685"/>
    </row>
    <row r="20" spans="1:17" ht="12.75">
      <c r="A20" s="141"/>
      <c r="B20" s="142"/>
      <c r="C20" s="143"/>
      <c r="D20" s="144"/>
      <c r="E20" s="144"/>
      <c r="F20" s="146"/>
      <c r="G20" s="157"/>
      <c r="H20" s="19"/>
      <c r="I20" s="79"/>
      <c r="J20" s="79"/>
      <c r="K20" s="81"/>
      <c r="L20" s="80"/>
      <c r="M20" s="78"/>
      <c r="N20" s="79"/>
      <c r="O20" s="79"/>
      <c r="P20" s="81"/>
      <c r="Q20" s="180"/>
    </row>
    <row r="21" spans="1:17" ht="12.75">
      <c r="A21" s="23"/>
      <c r="B21" s="19"/>
      <c r="C21" s="19"/>
      <c r="D21" s="19"/>
      <c r="E21" s="19"/>
      <c r="F21" s="121"/>
      <c r="G21" s="23"/>
      <c r="H21" s="19"/>
      <c r="I21" s="19"/>
      <c r="J21" s="19"/>
      <c r="K21" s="121"/>
      <c r="L21" s="23"/>
      <c r="M21" s="19"/>
      <c r="N21" s="19"/>
      <c r="O21" s="19"/>
      <c r="P21" s="121"/>
      <c r="Q21" s="180"/>
    </row>
    <row r="22" spans="1:17" ht="12.75">
      <c r="A22" s="23"/>
      <c r="B22" s="19"/>
      <c r="C22" s="19"/>
      <c r="D22" s="19"/>
      <c r="E22" s="19"/>
      <c r="F22" s="121"/>
      <c r="G22" s="23"/>
      <c r="H22" s="19"/>
      <c r="I22" s="19"/>
      <c r="J22" s="19"/>
      <c r="K22" s="121"/>
      <c r="L22" s="23"/>
      <c r="M22" s="19"/>
      <c r="N22" s="19"/>
      <c r="O22" s="19"/>
      <c r="P22" s="121"/>
      <c r="Q22" s="180"/>
    </row>
    <row r="23" spans="1:17" ht="12.75">
      <c r="A23" s="23"/>
      <c r="B23" s="19"/>
      <c r="C23" s="19"/>
      <c r="D23" s="19"/>
      <c r="E23" s="19"/>
      <c r="F23" s="121"/>
      <c r="G23" s="23"/>
      <c r="H23" s="19"/>
      <c r="I23" s="239" t="s">
        <v>326</v>
      </c>
      <c r="J23" s="19"/>
      <c r="K23" s="238">
        <f>SUM(K17:K19)</f>
        <v>0.789</v>
      </c>
      <c r="L23" s="23"/>
      <c r="M23" s="19"/>
      <c r="N23" s="239" t="s">
        <v>326</v>
      </c>
      <c r="O23" s="19"/>
      <c r="P23" s="238">
        <f>SUM(P17:P19)</f>
        <v>-3.007</v>
      </c>
      <c r="Q23" s="180"/>
    </row>
    <row r="24" spans="1:17" ht="13.5" thickBot="1">
      <c r="A24" s="29"/>
      <c r="B24" s="30"/>
      <c r="C24" s="30"/>
      <c r="D24" s="30"/>
      <c r="E24" s="30"/>
      <c r="F24" s="62"/>
      <c r="G24" s="29"/>
      <c r="H24" s="30"/>
      <c r="I24" s="30"/>
      <c r="J24" s="30"/>
      <c r="K24" s="62"/>
      <c r="L24" s="29"/>
      <c r="M24" s="30"/>
      <c r="N24" s="30"/>
      <c r="O24" s="30"/>
      <c r="P24" s="62"/>
      <c r="Q24" s="181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2014-05-22T05:02:47Z</cp:lastPrinted>
  <dcterms:created xsi:type="dcterms:W3CDTF">1996-10-14T23:33:28Z</dcterms:created>
  <dcterms:modified xsi:type="dcterms:W3CDTF">2014-12-29T06:59:45Z</dcterms:modified>
  <cp:category/>
  <cp:version/>
  <cp:contentType/>
  <cp:contentStatus/>
</cp:coreProperties>
</file>